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<sst xmlns="http://schemas.openxmlformats.org/spreadsheetml/2006/main" count="1648" uniqueCount="605">
  <si>
    <t>预算01-1表</t>
  </si>
  <si>
    <t>2025年部门财务收支预算总表部门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</si>
  <si>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</si>
  <si>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</si>
  <si>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</si>
  <si>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</si>
  <si>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</si>
  <si>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</si>
  <si>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</si>
  <si>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</si>
  <si>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</si>
  <si>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</si>
  <si>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</si>
  <si>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</si>
  <si>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</si>
  <si>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</si>
  <si>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</si>
  <si>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</si>
  <si>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</si>
  <si>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</si>
  <si>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</si>
  <si>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</si>
  <si>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</si>
  <si>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</si>
  <si>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</si>
  <si>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</si>
  <si>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</si>
  <si>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</si>
  <si>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</si>
  <si>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</si>
  <si>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</si>
  <si>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</si>
  <si>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</si>
  <si>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</si>
  <si>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</si>
  <si>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</si>
  <si>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</si>
  <si>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</si>
  <si>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</si>
  <si>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</si>
  <si>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</si>
  <si>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</si>
  <si>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</si>
  <si>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</si>
  <si>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</si>
  <si>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</si>
  <si>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</si>
  <si>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</si>
  <si>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</si>
  <si>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</si>
  <si>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</si>
  <si>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</si>
  <si>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</si>
  <si>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</si>
  <si>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</si>
  <si>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</si>
  <si>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</si>
  <si>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</si>
  <si>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</si>
  <si>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</si>
  <si>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</si>
  <si>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</si>
  <si>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</si>
  <si>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</si>
  <si>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</si>
  <si>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</si>
  <si>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</si>
  <si>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</si>
  <si>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</si>
  <si>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</si>
  <si>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</si>
  <si>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117001</t>
  </si>
  <si>
    <t>迪庆藏族自治州人力资源和社会保障局</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</si>
  <si>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</si>
  <si>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</si>
  <si>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</si>
  <si>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</si>
  <si>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</si>
  <si>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</si>
  <si>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</si>
  <si>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</si>
  <si>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</si>
  <si>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</si>
  <si>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</si>
  <si>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</si>
  <si>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</si>
  <si>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</si>
  <si>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</si>
  <si>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20199</t>
  </si>
  <si>
    <t>2019999</t>
  </si>
  <si>
    <t>208</t>
  </si>
  <si>
    <t>社会保障和就业支出</t>
  </si>
  <si>
    <t>20801</t>
  </si>
  <si>
    <t>2080101</t>
  </si>
  <si>
    <t>2080104</t>
  </si>
  <si>
    <t>2080105</t>
  </si>
  <si>
    <t>2080199</t>
  </si>
  <si>
    <t>20805</t>
  </si>
  <si>
    <t>2080505</t>
  </si>
  <si>
    <t>2080506</t>
  </si>
  <si>
    <t>2080599</t>
  </si>
  <si>
    <t>20807</t>
  </si>
  <si>
    <t>2080702</t>
  </si>
  <si>
    <t>2080704</t>
  </si>
  <si>
    <t>2080711</t>
  </si>
  <si>
    <t>2080799</t>
  </si>
  <si>
    <t>20808</t>
  </si>
  <si>
    <t>2080801</t>
  </si>
  <si>
    <t>20826</t>
  </si>
  <si>
    <t>2082602</t>
  </si>
  <si>
    <t>20899</t>
  </si>
  <si>
    <t>2089999</t>
  </si>
  <si>
    <t>210</t>
  </si>
  <si>
    <t>卫生健康支出</t>
  </si>
  <si>
    <t>21011</t>
  </si>
  <si>
    <t>2101101</t>
  </si>
  <si>
    <t>2101102</t>
  </si>
  <si>
    <t>2101103</t>
  </si>
  <si>
    <t>2101199</t>
  </si>
  <si>
    <t>213</t>
  </si>
  <si>
    <t>农林水支出</t>
  </si>
  <si>
    <t>21308</t>
  </si>
  <si>
    <t>2130805</t>
  </si>
  <si>
    <t>221</t>
  </si>
  <si>
    <t>住房保障支出</t>
  </si>
  <si>
    <t>22102</t>
  </si>
  <si>
    <t>2210201</t>
  </si>
  <si>
    <t>230</t>
  </si>
  <si>
    <t>转移性支出</t>
  </si>
  <si>
    <t>23002</t>
  </si>
  <si>
    <t>2300299</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</si>
  <si>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</si>
  <si>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</si>
  <si>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</si>
  <si>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</si>
  <si>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</si>
  <si>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</si>
  <si>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</si>
  <si>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</si>
  <si>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</si>
  <si>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</si>
  <si>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</si>
  <si>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</si>
  <si>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</si>
  <si>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</si>
  <si>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</si>
  <si>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</si>
  <si>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</si>
  <si>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</si>
  <si>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</si>
  <si>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</si>
  <si>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</si>
  <si>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</si>
  <si>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</si>
  <si>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</si>
  <si>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</si>
  <si>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</si>
  <si>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</si>
  <si>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</si>
  <si>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</si>
  <si>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</si>
  <si>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</si>
  <si>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</si>
  <si>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</si>
  <si>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</si>
  <si>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</si>
  <si>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</si>
  <si>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</si>
  <si>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</si>
  <si>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</si>
  <si>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</si>
  <si>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</si>
  <si>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</si>
  <si>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</si>
  <si>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</si>
  <si>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</si>
  <si>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</si>
  <si>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</si>
  <si>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</si>
  <si>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</si>
  <si>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其他一般公共服务支出</t>
  </si>
  <si>
    <t>人力资源和社会保障管理事务</t>
  </si>
  <si>
    <t>行政运行</t>
  </si>
  <si>
    <t>综合业务管理</t>
  </si>
  <si>
    <t>劳动保障监察</t>
  </si>
  <si>
    <t>其他人力资源和社会保障管理事务支出</t>
  </si>
  <si>
    <t>行政事业单位养老支出</t>
  </si>
  <si>
    <t>机关事业单位基本养老保险缴费支出</t>
  </si>
  <si>
    <t>其他行政事业单位养老支出</t>
  </si>
  <si>
    <t>就业补助</t>
  </si>
  <si>
    <t>职业培训补贴</t>
  </si>
  <si>
    <t>社会保险补贴</t>
  </si>
  <si>
    <t>就业见习补贴</t>
  </si>
  <si>
    <t>其他就业补助支出</t>
  </si>
  <si>
    <t>抚恤</t>
  </si>
  <si>
    <t>死亡抚恤</t>
  </si>
  <si>
    <t>财政对基本养老保险基金的补助</t>
  </si>
  <si>
    <t>财政对城乡居民基本养老保险基金的补助</t>
  </si>
  <si>
    <t>其他社会保障和就业支出</t>
  </si>
  <si>
    <t>行政事业单位医疗</t>
  </si>
  <si>
    <t>行政单位医疗</t>
  </si>
  <si>
    <t>事业单位医疗</t>
  </si>
  <si>
    <t>公务员医疗补助</t>
  </si>
  <si>
    <t>其他行政事业单位医疗支出</t>
  </si>
  <si>
    <t>普惠金融发展支出</t>
  </si>
  <si>
    <t>补充创业担保贷款基金</t>
  </si>
  <si>
    <t>住房改革支出</t>
  </si>
  <si>
    <t>住房公积金</t>
  </si>
  <si>
    <t>一般性转移支付</t>
  </si>
  <si>
    <t>其他一般性转移支付支出</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</si>
  <si>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</si>
  <si>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</si>
  <si>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</si>
  <si>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</si>
  <si>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</si>
  <si>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</si>
  <si>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</si>
  <si>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</si>
  <si>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</si>
  <si>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</si>
  <si>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</si>
  <si>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</si>
  <si>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</si>
  <si>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</si>
  <si>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</si>
  <si>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</si>
  <si>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</si>
  <si>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</si>
  <si>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</si>
  <si>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</si>
  <si>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</si>
  <si>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</si>
  <si>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</si>
  <si>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</si>
  <si>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</si>
  <si>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</si>
  <si>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已预拨</t>
  </si>
  <si>
    <t>533400210000000019102</t>
  </si>
  <si>
    <t>行政人员工资支出</t>
  </si>
  <si>
    <t>30101</t>
  </si>
  <si>
    <t>基本工资</t>
  </si>
  <si>
    <t>533400210000000019103</t>
  </si>
  <si>
    <t>事业人员工资支出</t>
  </si>
  <si>
    <t>30102</t>
  </si>
  <si>
    <t>津贴补贴</t>
  </si>
  <si>
    <t>30103</t>
  </si>
  <si>
    <t>奖金</t>
  </si>
  <si>
    <t>533400231100001408027</t>
  </si>
  <si>
    <t>公务员基础绩效奖</t>
  </si>
  <si>
    <t>30107</t>
  </si>
  <si>
    <t>绩效工资</t>
  </si>
  <si>
    <t>533400231100001408028</t>
  </si>
  <si>
    <t>事业人员规范后绩效奖</t>
  </si>
  <si>
    <t>533400210000000019104</t>
  </si>
  <si>
    <t>社会保障缴费</t>
  </si>
  <si>
    <t>30108</t>
  </si>
  <si>
    <t>机关事业单位基本养老保险缴费</t>
  </si>
  <si>
    <t>30110</t>
  </si>
  <si>
    <t>职工基本医疗保险缴费</t>
  </si>
  <si>
    <t>30111</t>
  </si>
  <si>
    <t>公务员医疗补助缴费</t>
  </si>
  <si>
    <t>30112</t>
  </si>
  <si>
    <t>其他社会保障缴费</t>
  </si>
  <si>
    <t>533400210000000019105</t>
  </si>
  <si>
    <t>30113</t>
  </si>
  <si>
    <t>533400210000000019113</t>
  </si>
  <si>
    <t>一般公用经费</t>
  </si>
  <si>
    <t>30205</t>
  </si>
  <si>
    <t>水费</t>
  </si>
  <si>
    <t>30206</t>
  </si>
  <si>
    <t>电费</t>
  </si>
  <si>
    <t>30207</t>
  </si>
  <si>
    <t>邮电费</t>
  </si>
  <si>
    <t>533400241100002107722</t>
  </si>
  <si>
    <t>30217</t>
  </si>
  <si>
    <t>30202</t>
  </si>
  <si>
    <t>印刷费</t>
  </si>
  <si>
    <t>30201</t>
  </si>
  <si>
    <t>办公费</t>
  </si>
  <si>
    <t>30299</t>
  </si>
  <si>
    <t>其他商品和服务支出</t>
  </si>
  <si>
    <t>30211</t>
  </si>
  <si>
    <t>差旅费</t>
  </si>
  <si>
    <t>30226</t>
  </si>
  <si>
    <t>劳务费</t>
  </si>
  <si>
    <t>30215</t>
  </si>
  <si>
    <t>会议费</t>
  </si>
  <si>
    <t>30208</t>
  </si>
  <si>
    <t>取暖费</t>
  </si>
  <si>
    <t>30213</t>
  </si>
  <si>
    <t>维修（护）费</t>
  </si>
  <si>
    <t>533400231100001408029</t>
  </si>
  <si>
    <t>办公取暖费</t>
  </si>
  <si>
    <t>533400210000000019112</t>
  </si>
  <si>
    <t>工会经费</t>
  </si>
  <si>
    <t>30228</t>
  </si>
  <si>
    <t>30229</t>
  </si>
  <si>
    <t>福利费</t>
  </si>
  <si>
    <t>533400241100002126966</t>
  </si>
  <si>
    <t>体检费</t>
  </si>
  <si>
    <t>533400210000000019108</t>
  </si>
  <si>
    <t>公务用车运行维护费</t>
  </si>
  <si>
    <t>30231</t>
  </si>
  <si>
    <t>533400210000000019110</t>
  </si>
  <si>
    <t>行政公务交通补贴</t>
  </si>
  <si>
    <t>30239</t>
  </si>
  <si>
    <t>其他交通费用</t>
  </si>
  <si>
    <t>533400221100000265382</t>
  </si>
  <si>
    <t>公务用车租赁费</t>
  </si>
  <si>
    <t>533400241100002108201</t>
  </si>
  <si>
    <t>单位职工遗属生活补助资金</t>
  </si>
  <si>
    <t>30305</t>
  </si>
  <si>
    <t>生活补助</t>
  </si>
  <si>
    <t>预算05-1表</t>
  </si>
  <si>
    <t>2025年部门项目支出预算表</t>
  </si>
  <si>
    <t>项目分类</t>
  </si>
  <si>
    <t>项目单位</t>
  </si>
  <si>
    <t>本年拨款</t>
  </si>
  <si>
    <t>其中：本次下达</t>
  </si>
  <si>
    <t>2024年第一批（个人）中央就业补助资金</t>
  </si>
  <si>
    <t>民生类</t>
  </si>
  <si>
    <t>533400241100002695431</t>
  </si>
  <si>
    <t>2024年第一批（就业见习补贴）中央就业补助资金</t>
  </si>
  <si>
    <t>533400241100002695057</t>
  </si>
  <si>
    <t>30399</t>
  </si>
  <si>
    <t>其他对个人和家庭的补助</t>
  </si>
  <si>
    <t>2024年第一批（企业）中央就业补助资金</t>
  </si>
  <si>
    <t>533400241100002695165</t>
  </si>
  <si>
    <t>（第二批）省级对下就业创业及农村劳动力转移资金</t>
  </si>
  <si>
    <t>事业发展类</t>
  </si>
  <si>
    <t>533400241100003358350</t>
  </si>
  <si>
    <t>31007</t>
  </si>
  <si>
    <t>信息网络及软件购置更新</t>
  </si>
  <si>
    <t>城乡居民基本养老保险州级财政补助资金</t>
  </si>
  <si>
    <t>533400251100003553606</t>
  </si>
  <si>
    <t>31302</t>
  </si>
  <si>
    <t>对社会保险基金补助</t>
  </si>
  <si>
    <t>创业担保贷款担保资金</t>
  </si>
  <si>
    <t>533400231100001117435</t>
  </si>
  <si>
    <t>31205</t>
  </si>
  <si>
    <t>利息补贴</t>
  </si>
  <si>
    <t>创业平台及公共卫生设施运行维护专项经费</t>
  </si>
  <si>
    <t>533400221100000190958</t>
  </si>
  <si>
    <t>30209</t>
  </si>
  <si>
    <t>物业管理费</t>
  </si>
  <si>
    <t>迪庆州“三支一扶”生活补助资金</t>
  </si>
  <si>
    <t>533400231100001121441</t>
  </si>
  <si>
    <t>39999</t>
  </si>
  <si>
    <t>第二批（单位、企业）就业补助资金</t>
  </si>
  <si>
    <t>533400241100003053210</t>
  </si>
  <si>
    <t>第二批（个人）中央就业补助资金</t>
  </si>
  <si>
    <t>533400241100003053259</t>
  </si>
  <si>
    <t>第二批（就业见习补贴企业、单位）就业补助资金</t>
  </si>
  <si>
    <t>533400241100003053348</t>
  </si>
  <si>
    <t>劳动保障监察业务经费</t>
  </si>
  <si>
    <t>533400210000000017552</t>
  </si>
  <si>
    <t>30227</t>
  </si>
  <si>
    <t>委托业务费</t>
  </si>
  <si>
    <t>人力资源和社会保障村级代办员州级补助资金</t>
  </si>
  <si>
    <t>533400231100001120282</t>
  </si>
  <si>
    <t>人力资源社会保障和稳就业工作经费</t>
  </si>
  <si>
    <t>533400221100000191838</t>
  </si>
  <si>
    <t>人事考试工作经费</t>
  </si>
  <si>
    <t>专项业务类</t>
  </si>
  <si>
    <t>533400241100002099994</t>
  </si>
  <si>
    <t>社会保险基金监督检查及审计专项经费</t>
  </si>
  <si>
    <t>533400210000000017533</t>
  </si>
  <si>
    <t>省对下就业创业及农村劳动力转移专项资金</t>
  </si>
  <si>
    <t>533400241100003325123</t>
  </si>
  <si>
    <t>信息中心网络维护建设专项资金</t>
  </si>
  <si>
    <t>533400210000000017491</t>
  </si>
  <si>
    <t>30214</t>
  </si>
  <si>
    <t>租赁费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</si>
  <si>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</si>
  <si>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</si>
  <si>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</si>
  <si>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</si>
  <si>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</si>
  <si>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</si>
  <si>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</si>
  <si>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</si>
  <si>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</si>
  <si>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</si>
  <si>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</si>
  <si>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</si>
  <si>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以习近平新时代中国特色社会主义思想为指导，全面贯彻落实国家对城乡居民基本养老保险基金的各项政策，建立激励约束有效、筹资权责清晰、保障水平适度的城乡居民基本养老保险待遇确定和基础养老金正常调整机制，推动城乡居民养老保险待遇水平随经济发展逐步提高，促进基金健康有序发展，切实提高参保居民的获得感、幸福感.</t>
  </si>
  <si>
    <t>产出指标</t>
  </si>
  <si>
    <t>数量指标</t>
  </si>
  <si>
    <t>获补对象数</t>
  </si>
  <si>
    <t>=</t>
  </si>
  <si>
    <t>260000</t>
  </si>
  <si>
    <t>人(人次、家)</t>
  </si>
  <si>
    <t>定量指标</t>
  </si>
  <si>
    <t>反映获补助人员的数量情况，也适用补贴、资助等形式的补助。</t>
  </si>
  <si>
    <t>质量指标</t>
  </si>
  <si>
    <t>兑现准确率</t>
  </si>
  <si>
    <t>100</t>
  </si>
  <si>
    <t>%</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</si>
  <si>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</si>
  <si>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</si>
  <si>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</si>
  <si>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</si>
  <si>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</si>
  <si>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效益指标</t>
  </si>
  <si>
    <t>社会效益</t>
  </si>
  <si>
    <t>政策知晓率</t>
  </si>
  <si>
    <t>&gt;=</t>
  </si>
  <si>
    <t>95</t>
  </si>
  <si>
    <t>反映补助政策的宣传效果情况。
政策知晓率=调查中补助政策知晓人数/调查总人数*100%</t>
  </si>
  <si>
    <t>满意度指标</t>
  </si>
  <si>
    <t>服务对象满意度</t>
  </si>
  <si>
    <t>受益对象满意度</t>
  </si>
  <si>
    <t>反映获补助受益对象的满意程度。</t>
  </si>
  <si>
    <t>实施社会保险扩面提质增效三年行动，以扩大城镇职工基本养老保险覆盖面为主，协同推进职工基本养老保险和城乡居民基本养老保险扩面工作，促进适龄城乡居民应保尽保，提高城镇职工基本养老保险参保占比，动员参加职工养老保险确有困难的城乡居民选择较高档次缴纳城乡居民基本养老保险费，逐步减少低档次缴费人员占比。协同扩大失业保险、工伤保险覆盖面。健全部门常态化数据共享比对机制，建立“一户一档”重点对象实名库，落实常态化动态更新，实现数字赋能扩面提质增效。稳慎推进集体经济补助城乡居民参保缴费，鼓励其他经济组织、公益慈善组织、个人为参保人员缴费提供资助。常态化机制化实施社会保险“康乃馨”行动，采取“点单式”“预约式”服务模式，持续开展政策宣讲，营造全民参保氛围。全年城镇职工养老保险参保人数增加4000人以上，失业保险、工伤保险应保尽保，新开工建设项目参加工伤保险的比例达到90%以上。推进社保综合柜员制经办，改变分险种、分部门的业务经办模式，整合优化业务经办流程和岗位职能，实现“前台综合受理、后台分类审核、综合窗口出件”。推进社保经办数字化转型，推行电子档案数字化管理，推广“静默认证+自主认证”待遇资格认证模式，拓展认证渠道、共享认证结果，确保线上认证比例达到90%以上。通过常态化开展用工信息推荐、开展以“推送就业岗位+就业政策宣传+就业技能培训服务+法律保障咨询”的组合形式为主要内容的招聘活动、开展省外大稳岗走访活动、搭建省外转移就业服务平台等行动，不断拓宽输送渠道，大力提升劳动力转移就业质量和水平。</t>
  </si>
  <si>
    <t>参保人数</t>
  </si>
  <si>
    <t>反映预算部门（单位）参保情况。</t>
  </si>
  <si>
    <t>每月养老金待遇发放对象数</t>
  </si>
  <si>
    <t>3690</t>
  </si>
  <si>
    <t>人（人次）</t>
  </si>
  <si>
    <t>反映州本级企业及机关事业单位离退休按月领取待遇人数数量情况。</t>
  </si>
  <si>
    <t>社保、就业政策宣传次数</t>
  </si>
  <si>
    <t>次</t>
  </si>
  <si>
    <t>反映预算部门（单位）社保、就业政策宣传的总次数。</t>
  </si>
  <si>
    <t>基本养老金补贴标准合规性</t>
  </si>
  <si>
    <t>反映当年发放基本养老金补贴情况。</t>
  </si>
  <si>
    <t>养老金社会化发放率</t>
  </si>
  <si>
    <t>反映养老金社会化发放的比例情况。
社会化发放率=采用社会化发放的金额/应发养老金额*100%</t>
  </si>
  <si>
    <t>反映及时发放养老金的情况。
发放及时率=在时限内发放资金/应发放资金*100%</t>
  </si>
  <si>
    <t>群众对宣传内容、相关政策的知晓程度。</t>
  </si>
  <si>
    <t>社会公众满意度</t>
  </si>
  <si>
    <t>反映社会公众对当年工作的满意度。</t>
  </si>
  <si>
    <t>完成2025年内的事业单位公开招聘、公开选调、公务员招录、遴选、迪庆州人才引进及专业技术等级等考试的笔、面试考务工作。组织人事考试场数15场，组织考试人数3000人。做到考试的公开、公平、公正。</t>
  </si>
  <si>
    <t>组织人事考试场数</t>
  </si>
  <si>
    <t>15</t>
  </si>
  <si>
    <t>场</t>
  </si>
  <si>
    <t>反映开展人事考试情况。</t>
  </si>
  <si>
    <t>组织考试人数</t>
  </si>
  <si>
    <t>30000</t>
  </si>
  <si>
    <t>人</t>
  </si>
  <si>
    <t>反映组织开展人事考试情况。</t>
  </si>
  <si>
    <t>做到考试的“公平、公正、公开”</t>
  </si>
  <si>
    <t>考生满意度</t>
  </si>
  <si>
    <t>反映项目实施后服务对象满意度。满意度=满意度问卷份数÷有效问卷数量×100%</t>
  </si>
  <si>
    <t>考生对考务咨询服务回复满意度</t>
  </si>
  <si>
    <t>反映项目实施后服务对象满意度。考生对考务信息咨询服务回复满意度=考生对考务信息咨询服务回复满意人数÷咨询考务信息的考生数×100%</t>
  </si>
  <si>
    <t>随着社会保险个人账户的建立、养老金的社会化发放，以及离退休人员管理服务社会化进程的推进，社会保险业务管理的信息量正以前所未有的速度急剧膨胀，社会保险基金量也相应急剧增长，传统手工方式乃至小规模的计算机管理系统已不能满足日常管理工作的需要。同时，市场导向就业机制的逐步建立，劳动者的流动日益频繁。实施建设全国统一的人社信息系统工程成为必然，互联网+人社的新时代已到了，人社信息化之路更加迫切！通过线上线下、跨省通办，加快发卡速度，完善用卡环境，提升持卡人满意度。2025年实现社会保障卡户籍人口持卡率达100%。实现电子社保卡申领率达65%。</t>
  </si>
  <si>
    <t>社会保障保卡持卡人数</t>
  </si>
  <si>
    <t>370000</t>
  </si>
  <si>
    <t>反映社会保障卡持卡人数的情况。</t>
  </si>
  <si>
    <t>系统全年正常运行时长</t>
  </si>
  <si>
    <t>360</t>
  </si>
  <si>
    <t>天</t>
  </si>
  <si>
    <t>反映系统全年正常运行状况</t>
  </si>
  <si>
    <t>即时制卡</t>
  </si>
  <si>
    <t>&lt;=</t>
  </si>
  <si>
    <t>反映参保人初次申领金融社保卡</t>
  </si>
  <si>
    <t>单位网络维护运行保障率</t>
  </si>
  <si>
    <t>反映单位内部网络维护运行保障率，以便于各项工作正常开展</t>
  </si>
  <si>
    <t>反映社会公众对当年工作的满意情况。</t>
  </si>
  <si>
    <t>创业就业工作是政府工作的重要内容之一，应当予以开展工作的必要经费保障。迪政发【2015】62号第七条提到激发创业穿心活力，积极培育众创空间。为深入贯彻落实习近平总书记关于新时代爱国卫生运动重要指示精神，动员全省各族群众广泛参与爱国卫生运动，全面改善城乡人居环境，推动新时代爱国卫生运动和常态化疫情防控不断取得新成效，更好地保障人民生命安全和身体健康。</t>
  </si>
  <si>
    <t>入园企业户数</t>
  </si>
  <si>
    <t>10</t>
  </si>
  <si>
    <t>户</t>
  </si>
  <si>
    <t>入园企业应当达到10户以上。</t>
  </si>
  <si>
    <t>卫生保洁合格率</t>
  </si>
  <si>
    <t>反映卫生保洁检查验收合格的情况。卫生保洁合格率=卫生保洁检查验收合格次数/卫生保洁总次数*100%</t>
  </si>
  <si>
    <t>物业服务需求保障程度</t>
  </si>
  <si>
    <t>反映绿化、安保、安防、保洁等服务满足委托单位的程度。（实际运用时根据项目对物业的需求，主要通过整体评价的方式进行评价。）</t>
  </si>
  <si>
    <t>主管部门满意度</t>
  </si>
  <si>
    <t>90</t>
  </si>
  <si>
    <t>反映主管部门对当年工作的满意情况。</t>
  </si>
  <si>
    <t>98</t>
  </si>
  <si>
    <t>反映受益对象的满意程度。</t>
  </si>
  <si>
    <t>对各项社会保险基金的收支管理运营情况实施行政监督和组织开展第三方审计，加强对高风险业务的监督检查，提高基金管理水平和使用效益，防范和化解基金征缴、支付、运行过程中的潜在风险，更好基金安全和参保人员合法权益。发现社保基金运行过程中存在的社保基金风险隐患，及时整改社保基金管理过程中发现问题。充分发挥社保基金安全评估和审计促进基金管理风险风控措施落实，维护基金安全，保障社会保险事业健康持续发展。引入第三方开展安全评估审计优势：一是专业化程度高，同时避免专项检查中因检查范围、人员力量及专业因素造成的限制；二是补充社保基金监督力量，提高监管质效；三是第三方机构相对独立客观，监管角度不同于业务部门，有助于提升监督检查行为的公信力。</t>
  </si>
  <si>
    <t>检查完成率</t>
  </si>
  <si>
    <t>社会保险基金风险防控检查情况。</t>
  </si>
  <si>
    <t>检查（核查）任务及时完成率</t>
  </si>
  <si>
    <t>反映是否按时完成检查核查任务。
检查任务及时完成率=及时完成检查（核查）任务数/完成检查（核查）任务数*100%</t>
  </si>
  <si>
    <t xml:space="preserve">反映相关政策的知晓程度。
</t>
  </si>
  <si>
    <t>可持续影响</t>
  </si>
  <si>
    <t>监督检查落实整改</t>
  </si>
  <si>
    <t>反映专项检查工作完成后产生的效益情况，通过查错纠偏，为平稳健康持续发展保驾护航。</t>
  </si>
  <si>
    <t>反映主管部门对当年工作的整体满意情况。</t>
  </si>
  <si>
    <t>2025年担保基金担保创业担保贷款存量超过担保基金在银行存款余额的10倍。创业带动就业上下功夫，结合当地产业发展特点，加大创新创业扶持力度，落实一次性创业补贴等优惠政策，优化创业担保贷款办理流程，挖掘新业态、新市场潜力，不断开发新的就业岗位。</t>
  </si>
  <si>
    <t>扶持创业担保贷款</t>
  </si>
  <si>
    <t>300</t>
  </si>
  <si>
    <t>人(户)</t>
  </si>
  <si>
    <t>完成创业担保贷款扶持目标任务</t>
  </si>
  <si>
    <t>创业担保贷款还款率</t>
  </si>
  <si>
    <t>96</t>
  </si>
  <si>
    <t>完成创业担保贷款还款率</t>
  </si>
  <si>
    <t>州级财政配套资金到位率</t>
  </si>
  <si>
    <t>担保基金方大倍率</t>
  </si>
  <si>
    <t>倍</t>
  </si>
  <si>
    <t>完成担保基金放大倍率</t>
  </si>
  <si>
    <t>服务对象满意度大于95%</t>
  </si>
  <si>
    <t>为切实加强劳动保障监察"两网化"建设,开展劳动保障监察业务培训增强劳动保障监察人员的业务和执法水平通过加大劳动保障监察力度,严厉打击各种违反劳动保障法律、法规的违法行为,维护劳动关系双方的合法权益,预防和减少因劳资纠纷引发的各类群体性上访事件,实现农民工工资基本无拖欠，促进我州经济和社会又好又快发展,保障劳动者权益，切实维护全州和谐稳定。</t>
  </si>
  <si>
    <t>各项目开展完成率</t>
  </si>
  <si>
    <t>反映部门各项目开展情况。</t>
  </si>
  <si>
    <t>劳动保障监察监管信息上线率</t>
  </si>
  <si>
    <t>70</t>
  </si>
  <si>
    <t>反映劳动保障监管信息上线情况</t>
  </si>
  <si>
    <t>欠薪投诉办结率</t>
  </si>
  <si>
    <t>反映全州欠薪投诉情况。</t>
  </si>
  <si>
    <t>反映相关政策的知晓程度。</t>
  </si>
  <si>
    <t>安全事故发生次数</t>
  </si>
  <si>
    <t>反映当年发生安全事故情况。</t>
  </si>
  <si>
    <t>劳动者满意率</t>
  </si>
  <si>
    <t>反映服务对象满意度</t>
  </si>
  <si>
    <t>预算06表</t>
  </si>
  <si>
    <t>2025年部门政府性基金预算支出预算表</t>
  </si>
  <si>
    <t>政府性基金预算支出预算表</t>
  </si>
  <si>
    <t>单位名称：全部</t>
  </si>
  <si>
    <t>本年政府性基金预算支出</t>
  </si>
  <si>
    <t>本部门无政府性基金预算支出。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</si>
  <si>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</si>
  <si>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</si>
  <si>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</si>
  <si>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</si>
  <si>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</si>
  <si>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</si>
  <si>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</si>
  <si>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</si>
  <si>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</si>
  <si>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</si>
  <si>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</si>
  <si>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车辆加油</t>
  </si>
  <si>
    <t>C23120302 车辆加油、添加燃料服务</t>
  </si>
  <si>
    <t>辆</t>
  </si>
  <si>
    <t>车辆维修和保养</t>
  </si>
  <si>
    <t>C23120300 车辆维修和保养服务</t>
  </si>
  <si>
    <t>车辆保险</t>
  </si>
  <si>
    <t>C1804010201 机动车保险服务</t>
  </si>
  <si>
    <t>复印纸</t>
  </si>
  <si>
    <t>A05040101 复印纸</t>
  </si>
  <si>
    <t>年</t>
  </si>
  <si>
    <t>资料汇编、宣传册、广告、卡片等印刷服务</t>
  </si>
  <si>
    <t>C23090100 印刷服务</t>
  </si>
  <si>
    <t>宣传册、广告、制作等印刷服务</t>
  </si>
  <si>
    <t>C2309019901 公文用纸、资料汇编、信封印刷服务</t>
  </si>
  <si>
    <t>预算08表</t>
  </si>
  <si>
    <t>2025年部门政府购买服务预算表</t>
  </si>
  <si>
    <t>政府购买服务项目</t>
  </si>
  <si>
    <t>政府购买服务目录</t>
  </si>
  <si>
    <t>人力资源社会保障辅助性服务</t>
  </si>
  <si>
    <t>B1204 政务服务窗口服务</t>
  </si>
  <si>
    <t>委托第三方</t>
  </si>
  <si>
    <t>A1003 社会工作服务</t>
  </si>
  <si>
    <t>委托第三方开展社会保险基金安全评估及审计</t>
  </si>
  <si>
    <t>B0302 审计服务</t>
  </si>
  <si>
    <t>劳动保障监察监督检查辅助服务</t>
  </si>
  <si>
    <t>B0501 监督检查辅助服务</t>
  </si>
  <si>
    <t>预算09-1表</t>
  </si>
  <si>
    <t>2025年州对下转移支付预算表</t>
  </si>
  <si>
    <t>单位名称（项目）</t>
  </si>
  <si>
    <t>地区</t>
  </si>
  <si>
    <t>政府性基金</t>
  </si>
  <si>
    <t>开发区</t>
  </si>
  <si>
    <t>香格里拉市</t>
  </si>
  <si>
    <t>德钦县</t>
  </si>
  <si>
    <t>维西县</t>
  </si>
  <si>
    <t>预算09-2表</t>
  </si>
  <si>
    <t>2025年州对下转移支付绩效目标表</t>
  </si>
  <si>
    <t>按时发放”三支一扶“生活补贴。</t>
  </si>
  <si>
    <t/>
  </si>
  <si>
    <t>100人</t>
  </si>
  <si>
    <t>反映获补助人员、企业的数量情况，也适用补贴、资助等形式的补助。</t>
  </si>
  <si>
    <t>获补对象准确率</t>
  </si>
  <si>
    <t>100%准确</t>
  </si>
  <si>
    <t>反映获补助对象认定的准确性情况。
获补对象准确率=抽检符合标准的补助对象数/抽检实际补助对象数*100%</t>
  </si>
  <si>
    <t>100%兑现</t>
  </si>
  <si>
    <t>及时发放</t>
  </si>
  <si>
    <t>100%知晓</t>
  </si>
  <si>
    <t>生活状况改善</t>
  </si>
  <si>
    <t>生活改善</t>
  </si>
  <si>
    <t>反映补助促进受助对象生活状况改善的情况。</t>
  </si>
  <si>
    <t>100%满意</t>
  </si>
  <si>
    <t>项目目标明确，全州在村（社区）设立人力资源和社会保障代办员，共计197名代办员，每人每月州级补助50元，代办员负责办理收缴、发放社会保险费，做好政策宣传解释，服务群众最后一公里，做好群众“五不出村”工作。</t>
  </si>
  <si>
    <t>197</t>
  </si>
  <si>
    <t>预算10表</t>
  </si>
  <si>
    <t>2025年新增资产配置表</t>
  </si>
  <si>
    <t>资产类别</t>
  </si>
  <si>
    <t>资产分类代码.名称</t>
  </si>
  <si>
    <t>资产名称</t>
  </si>
  <si>
    <t>计量单位</t>
  </si>
  <si>
    <t>财政部门批复数（元）</t>
  </si>
  <si>
    <t>单价</t>
  </si>
  <si>
    <t>金额</t>
  </si>
  <si>
    <t>本单位无新增资产配置。</t>
  </si>
  <si>
    <t>预算11表</t>
  </si>
  <si>
    <t>2025年中央转移支付补助项目支出预算表</t>
  </si>
  <si>
    <t>上级补助</t>
  </si>
  <si>
    <t>本单位无中央转移支付补助项目支出预算。</t>
  </si>
  <si>
    <t>预算12表</t>
  </si>
  <si>
    <t>2025年部门项目中期规划预算表</t>
  </si>
  <si>
    <t>项目级次</t>
  </si>
  <si>
    <t>2025年</t>
  </si>
  <si>
    <t>2026年</t>
  </si>
  <si>
    <t>2027年</t>
  </si>
  <si>
    <t>311 专项业务类</t>
  </si>
  <si>
    <t>本级</t>
  </si>
  <si>
    <t>312 民生类</t>
  </si>
  <si>
    <t>313 事业发展类</t>
  </si>
  <si>
    <t>322 民生类</t>
  </si>
  <si>
    <t>对下</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</si>
</sst>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44">
    <font>
      <sz val="11"/>
      <color theme="1"/>
      <name val="宋体"/>
      <charset val="134"/>
      <scheme val="minor"/>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0"/>
      <color theme="1"/>
      <name val="宋体"/>
      <charset val="134"/>
    </font>
    <font>
      <sz val="9"/>
      <color theme="1"/>
      <name val="宋体"/>
      <charset val="134"/>
    </font>
    <font>
      <b/>
      <sz val="23"/>
      <color theme="1"/>
      <name val="宋体"/>
      <charset val="134"/>
    </font>
    <font>
      <sz val="11"/>
      <color theme="1"/>
      <name val="宋体"/>
      <charset val="134"/>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sz val="10"/>
      <color theme="1"/>
      <name val="Arial"/>
      <charset val="134"/>
    </font>
    <font>
      <sz val="28"/>
      <color rgb="FF000000"/>
      <name val="宋体"/>
      <charset val="134"/>
    </font>
    <font>
      <sz val="10"/>
      <color theme="1"/>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6" fillId="0" borderId="7">
      <alignment horizontal="right" vertical="center"/>
    </xf>
    <xf numFmtId="0" fontId="24"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6" fillId="0" borderId="7">
      <alignment horizontal="right" vertical="center"/>
    </xf>
    <xf numFmtId="0" fontId="30" fillId="0" borderId="0" applyNumberFormat="0" applyFill="0" applyBorder="0" applyAlignment="0" applyProtection="0">
      <alignment vertical="center"/>
    </xf>
    <xf numFmtId="0" fontId="0" fillId="8" borderId="15"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8" fillId="10" borderId="0" applyNumberFormat="0" applyBorder="0" applyAlignment="0" applyProtection="0">
      <alignment vertical="center"/>
    </xf>
    <xf numFmtId="0" fontId="31" fillId="0" borderId="17" applyNumberFormat="0" applyFill="0" applyAlignment="0" applyProtection="0">
      <alignment vertical="center"/>
    </xf>
    <xf numFmtId="0" fontId="28" fillId="11" borderId="0" applyNumberFormat="0" applyBorder="0" applyAlignment="0" applyProtection="0">
      <alignment vertical="center"/>
    </xf>
    <xf numFmtId="0" fontId="37" fillId="12" borderId="18" applyNumberFormat="0" applyAlignment="0" applyProtection="0">
      <alignment vertical="center"/>
    </xf>
    <xf numFmtId="0" fontId="38" fillId="12" borderId="14" applyNumberFormat="0" applyAlignment="0" applyProtection="0">
      <alignment vertical="center"/>
    </xf>
    <xf numFmtId="0" fontId="39" fillId="13" borderId="19" applyNumberFormat="0" applyAlignment="0" applyProtection="0">
      <alignment vertical="center"/>
    </xf>
    <xf numFmtId="0" fontId="24"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10" fontId="26" fillId="0" borderId="7">
      <alignment horizontal="right" vertical="center"/>
    </xf>
    <xf numFmtId="0" fontId="24" fillId="18" borderId="0" applyNumberFormat="0" applyBorder="0" applyAlignment="0" applyProtection="0">
      <alignment vertical="center"/>
    </xf>
    <xf numFmtId="0" fontId="28"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8" fillId="28"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4" fillId="32" borderId="0" applyNumberFormat="0" applyBorder="0" applyAlignment="0" applyProtection="0">
      <alignment vertical="center"/>
    </xf>
    <xf numFmtId="0" fontId="28" fillId="33" borderId="0" applyNumberFormat="0" applyBorder="0" applyAlignment="0" applyProtection="0">
      <alignment vertical="center"/>
    </xf>
    <xf numFmtId="179" fontId="26" fillId="0" borderId="7">
      <alignment horizontal="right" vertical="center"/>
    </xf>
    <xf numFmtId="49" fontId="26" fillId="0" borderId="7">
      <alignment horizontal="left" vertical="center" wrapText="1"/>
    </xf>
    <xf numFmtId="179" fontId="26" fillId="0" borderId="7">
      <alignment horizontal="right" vertical="center"/>
    </xf>
    <xf numFmtId="180" fontId="26" fillId="0" borderId="7">
      <alignment horizontal="right" vertical="center"/>
    </xf>
    <xf numFmtId="176" fontId="26" fillId="0" borderId="7">
      <alignment horizontal="right" vertical="center"/>
    </xf>
  </cellStyleXfs>
  <cellXfs count="250">
    <xf numFmtId="0" fontId="0" fillId="0" borderId="0" xfId="0" applyBorder="1" applyAlignment="1" applyProtection="1">
      <alignment vertical="center"/>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1" fillId="0" borderId="0" xfId="0" applyFont="1" applyAlignment="1">
      <alignment horizontal="right"/>
      <protection locked="0"/>
    </xf>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4" fontId="4" fillId="0" borderId="7" xfId="0" applyNumberFormat="1" applyFont="1" applyBorder="1" applyAlignment="1">
      <alignment horizontal="right" vertical="center" wrapText="1"/>
      <protection locked="0"/>
    </xf>
    <xf numFmtId="49" fontId="7" fillId="0" borderId="7" xfId="53" applyFont="1">
      <alignment horizontal="left" vertical="center" wrapText="1"/>
    </xf>
    <xf numFmtId="0" fontId="7" fillId="0" borderId="2" xfId="0" applyFont="1" applyBorder="1" applyAlignment="1">
      <alignment horizontal="center" vertical="center" wrapText="1"/>
      <protection locked="0"/>
    </xf>
    <xf numFmtId="0" fontId="7" fillId="0" borderId="3" xfId="0" applyFont="1" applyBorder="1" applyAlignment="1">
      <alignment horizontal="left" vertical="center" wrapText="1"/>
      <protection locked="0"/>
    </xf>
    <xf numFmtId="0" fontId="7" fillId="0" borderId="4" xfId="0" applyFont="1" applyBorder="1" applyAlignment="1">
      <alignment horizontal="left" vertical="center" wrapTex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6" fillId="0" borderId="7" xfId="0" applyFont="1" applyBorder="1" applyAlignment="1">
      <alignment horizontal="center" vertical="center" wrapText="1"/>
      <protection locked="0"/>
    </xf>
    <xf numFmtId="0" fontId="7" fillId="0" borderId="7" xfId="0" applyFont="1" applyBorder="1" applyAlignment="1" applyProtection="1">
      <alignment horizontal="left" vertical="center"/>
    </xf>
    <xf numFmtId="0" fontId="6" fillId="0" borderId="2" xfId="0" applyFont="1" applyBorder="1" applyAlignment="1">
      <alignment horizontal="center" vertical="center" wrapText="1"/>
      <protection locked="0"/>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4" fillId="0" borderId="7" xfId="0" applyFont="1" applyBorder="1" applyAlignment="1">
      <alignment horizontal="right" vertical="center" wrapText="1"/>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6"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right" vertical="center"/>
    </xf>
    <xf numFmtId="0" fontId="4" fillId="0" borderId="7" xfId="0" applyFont="1" applyBorder="1" applyAlignment="1">
      <alignment horizontal="right" vertical="center"/>
      <protection locked="0"/>
    </xf>
    <xf numFmtId="0" fontId="4" fillId="0" borderId="2" xfId="0" applyFont="1" applyBorder="1" applyAlignment="1">
      <alignment horizontal="center" vertical="center" wrapText="1"/>
      <protection locked="0"/>
    </xf>
    <xf numFmtId="0" fontId="4" fillId="0" borderId="3"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8" fillId="0" borderId="0" xfId="0" applyFont="1" applyAlignment="1">
      <alignment horizontal="center" vertical="center"/>
      <protection locked="0"/>
    </xf>
    <xf numFmtId="0" fontId="7" fillId="0" borderId="0" xfId="0" applyFont="1" applyAlignment="1">
      <alignment horizontal="left" vertical="center"/>
      <protection locked="0"/>
    </xf>
    <xf numFmtId="0" fontId="6" fillId="0" borderId="0" xfId="0" applyFont="1" applyAlignment="1" applyProtection="1">
      <alignment vertical="center"/>
    </xf>
    <xf numFmtId="0" fontId="5"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center" vertical="center" wrapText="1"/>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4" fillId="0" borderId="0" xfId="0" applyFont="1" applyAlignment="1">
      <alignment horizontal="right" vertical="center"/>
      <protection locked="0"/>
    </xf>
    <xf numFmtId="0" fontId="1" fillId="0" borderId="0" xfId="0" applyFont="1" applyAlignment="1" applyProtection="1">
      <alignment horizontal="right" vertical="center"/>
    </xf>
    <xf numFmtId="0" fontId="7" fillId="0" borderId="0" xfId="0" applyFont="1" applyAlignment="1">
      <alignment horizontal="right" vertical="center"/>
      <protection locked="0"/>
    </xf>
    <xf numFmtId="0" fontId="3" fillId="0" borderId="0" xfId="0" applyFont="1" applyAlignment="1">
      <alignment horizontal="center" vertical="center"/>
      <protection locked="0"/>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6" fillId="0" borderId="0" xfId="0" applyFont="1" applyAlignment="1">
      <alignment horizontal="right"/>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8" xfId="0" applyFont="1" applyBorder="1" applyAlignment="1" applyProtection="1">
      <alignment horizontal="center" vertical="center" wrapText="1"/>
    </xf>
    <xf numFmtId="0" fontId="9" fillId="0" borderId="7" xfId="0" applyFont="1" applyBorder="1" applyAlignment="1">
      <alignment horizontal="center" vertical="center"/>
      <protection locked="0"/>
    </xf>
    <xf numFmtId="0" fontId="9" fillId="0" borderId="7"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7" xfId="0" applyFont="1" applyBorder="1" applyAlignment="1" applyProtection="1">
      <alignment horizontal="left" vertical="center" wrapText="1"/>
    </xf>
    <xf numFmtId="4" fontId="7" fillId="0" borderId="7" xfId="0" applyNumberFormat="1" applyFont="1" applyBorder="1" applyAlignment="1">
      <alignment horizontal="right" vertical="center"/>
      <protection locked="0"/>
    </xf>
    <xf numFmtId="4" fontId="7" fillId="0" borderId="2" xfId="0" applyNumberFormat="1" applyFont="1" applyBorder="1" applyAlignment="1">
      <alignment horizontal="right" vertical="center"/>
      <protection locked="0"/>
    </xf>
    <xf numFmtId="0" fontId="7" fillId="0" borderId="7"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4" fontId="4" fillId="0" borderId="11" xfId="0" applyNumberFormat="1" applyFont="1" applyBorder="1" applyAlignment="1">
      <alignment horizontal="right" vertical="center"/>
      <protection locked="0"/>
    </xf>
    <xf numFmtId="0" fontId="4" fillId="0" borderId="12" xfId="0" applyFont="1" applyBorder="1" applyAlignment="1" applyProtection="1">
      <alignment horizontal="center" vertical="center"/>
    </xf>
    <xf numFmtId="0" fontId="4" fillId="0" borderId="13" xfId="0" applyFont="1" applyBorder="1" applyAlignment="1" applyProtection="1">
      <alignment horizontal="left" vertical="center"/>
    </xf>
    <xf numFmtId="0" fontId="4" fillId="0" borderId="13" xfId="0" applyFont="1" applyBorder="1" applyAlignment="1">
      <alignment horizontal="left" vertical="center"/>
      <protection locked="0"/>
    </xf>
    <xf numFmtId="0" fontId="6" fillId="0" borderId="0" xfId="0" applyFont="1" applyAlignment="1" applyProtection="1">
      <alignment wrapText="1"/>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4" fillId="0" borderId="0" xfId="0" applyFont="1" applyAlignment="1" applyProtection="1">
      <alignment horizontal="right" wrapText="1"/>
    </xf>
    <xf numFmtId="0" fontId="5" fillId="0" borderId="3" xfId="0" applyFont="1" applyBorder="1" applyAlignment="1">
      <alignment horizontal="center" vertical="center"/>
      <protection locked="0"/>
    </xf>
    <xf numFmtId="0" fontId="5" fillId="0" borderId="13" xfId="0" applyFont="1" applyBorder="1" applyAlignment="1" applyProtection="1">
      <alignment horizontal="center" vertical="center" wrapText="1"/>
    </xf>
    <xf numFmtId="0" fontId="5" fillId="0" borderId="13" xfId="0" applyFont="1" applyBorder="1" applyAlignment="1">
      <alignment horizontal="center" vertical="center"/>
      <protection locked="0"/>
    </xf>
    <xf numFmtId="0" fontId="5" fillId="0" borderId="13"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5" fillId="0" borderId="11" xfId="0" applyFont="1" applyBorder="1" applyAlignment="1" applyProtection="1">
      <alignment horizontal="center" vertical="center"/>
    </xf>
    <xf numFmtId="0" fontId="5" fillId="0" borderId="11" xfId="0" applyFont="1" applyBorder="1" applyAlignment="1">
      <alignment horizontal="center" vertical="center"/>
      <protection locked="0"/>
    </xf>
    <xf numFmtId="0" fontId="4" fillId="0" borderId="11" xfId="0" applyFont="1" applyBorder="1" applyAlignment="1" applyProtection="1">
      <alignment horizontal="right" vertical="center"/>
    </xf>
    <xf numFmtId="0" fontId="9" fillId="0" borderId="10" xfId="0" applyFont="1" applyBorder="1" applyAlignment="1">
      <alignment horizontal="center" vertical="center" wrapText="1"/>
      <protection locked="0"/>
    </xf>
    <xf numFmtId="0" fontId="9" fillId="0" borderId="13" xfId="0" applyFont="1" applyBorder="1" applyAlignment="1">
      <alignment horizontal="center" vertical="center"/>
      <protection locked="0"/>
    </xf>
    <xf numFmtId="0" fontId="9" fillId="0" borderId="13" xfId="0" applyFont="1" applyBorder="1" applyAlignment="1">
      <alignment horizontal="center" vertical="center" wrapText="1"/>
      <protection locked="0"/>
    </xf>
    <xf numFmtId="0" fontId="4" fillId="0" borderId="0" xfId="0" applyFont="1" applyAlignment="1" applyProtection="1">
      <alignment horizontal="right"/>
    </xf>
    <xf numFmtId="0" fontId="10" fillId="0" borderId="0" xfId="0" applyFont="1" applyAlignment="1">
      <alignment horizontal="right"/>
      <protection locked="0"/>
    </xf>
    <xf numFmtId="49" fontId="10"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4" fontId="4" fillId="0" borderId="11" xfId="0" applyNumberFormat="1" applyFont="1" applyBorder="1" applyAlignment="1">
      <alignment horizontal="right" vertical="center" wrapText="1"/>
      <protection locked="0"/>
    </xf>
    <xf numFmtId="0" fontId="6" fillId="0" borderId="2" xfId="0" applyFont="1" applyBorder="1" applyAlignment="1">
      <alignment horizontal="center" vertical="center"/>
      <protection locked="0"/>
    </xf>
    <xf numFmtId="0" fontId="6" fillId="0" borderId="3" xfId="0" applyFont="1" applyBorder="1" applyAlignment="1">
      <alignment horizontal="center" vertical="center"/>
      <protection locked="0"/>
    </xf>
    <xf numFmtId="0" fontId="6" fillId="0" borderId="4" xfId="0" applyFont="1" applyBorder="1" applyAlignment="1">
      <alignment horizontal="center" vertical="center"/>
      <protection locked="0"/>
    </xf>
    <xf numFmtId="4" fontId="4" fillId="0" borderId="11" xfId="0" applyNumberFormat="1" applyFont="1" applyBorder="1" applyAlignment="1" applyProtection="1">
      <alignment horizontal="right" vertical="center"/>
    </xf>
    <xf numFmtId="4" fontId="4" fillId="0" borderId="11" xfId="0" applyNumberFormat="1" applyFont="1" applyBorder="1" applyAlignment="1" applyProtection="1">
      <alignment horizontal="righ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7" xfId="0" applyFont="1" applyBorder="1" applyAlignment="1" applyProtection="1">
      <alignment vertical="center"/>
    </xf>
    <xf numFmtId="0" fontId="7" fillId="0" borderId="7" xfId="0" applyFont="1" applyBorder="1">
      <alignment vertical="top"/>
      <protection locked="0"/>
    </xf>
    <xf numFmtId="0" fontId="6"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lignment horizontal="center" vertical="center" wrapText="1"/>
      <protection locked="0"/>
    </xf>
    <xf numFmtId="0" fontId="7" fillId="0" borderId="7" xfId="0" applyFont="1" applyBorder="1" applyAlignment="1">
      <alignment horizontal="left" vertical="top" wrapText="1"/>
      <protection locked="0"/>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lignment horizontal="center" vertical="center" wrapText="1"/>
      <protection locked="0"/>
    </xf>
    <xf numFmtId="179" fontId="7" fillId="0" borderId="7" xfId="54" applyFont="1">
      <alignment horizontal="right" vertical="center"/>
    </xf>
    <xf numFmtId="4" fontId="4" fillId="0" borderId="7" xfId="0" applyNumberFormat="1" applyFont="1" applyBorder="1" applyAlignment="1" applyProtection="1">
      <alignment horizontal="right" vertical="center" wrapText="1"/>
    </xf>
    <xf numFmtId="0" fontId="5" fillId="0" borderId="5" xfId="0" applyFont="1" applyBorder="1" applyAlignment="1">
      <alignment horizontal="center" vertical="center"/>
      <protection locked="0"/>
    </xf>
    <xf numFmtId="4" fontId="4" fillId="0" borderId="7" xfId="0" applyNumberFormat="1" applyFont="1" applyBorder="1" applyAlignment="1" applyProtection="1">
      <alignment horizontal="right" vertical="center"/>
    </xf>
    <xf numFmtId="0" fontId="6"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3" xfId="0" applyFont="1" applyBorder="1" applyAlignment="1">
      <alignment horizontal="left" vertical="center"/>
      <protection locked="0"/>
    </xf>
    <xf numFmtId="0" fontId="7" fillId="0" borderId="4" xfId="0" applyFont="1" applyBorder="1" applyAlignment="1">
      <alignment horizontal="left"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6" fillId="0" borderId="0" xfId="0" applyFont="1" applyAlignment="1" applyProtection="1">
      <alignment horizontal="center" wrapText="1"/>
    </xf>
    <xf numFmtId="0" fontId="7" fillId="0" borderId="0" xfId="0" applyFont="1" applyAlignment="1" applyProtection="1"/>
    <xf numFmtId="0" fontId="7" fillId="0" borderId="0" xfId="0" applyFont="1" applyAlignment="1" applyProtection="1">
      <alignment horizontal="right" wrapText="1"/>
    </xf>
    <xf numFmtId="0" fontId="12" fillId="0" borderId="0" xfId="0" applyFont="1" applyAlignment="1">
      <alignment horizontal="center" vertical="center" wrapText="1"/>
      <protection locked="0"/>
    </xf>
    <xf numFmtId="0" fontId="13" fillId="0" borderId="0" xfId="0" applyFont="1" applyAlignment="1" applyProtection="1">
      <alignment horizontal="center" vertical="center" wrapText="1"/>
    </xf>
    <xf numFmtId="0" fontId="6" fillId="0" borderId="0" xfId="0" applyFont="1" applyAlignment="1" applyProtection="1"/>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4" fontId="7" fillId="0" borderId="7" xfId="0" applyNumberFormat="1" applyFont="1" applyBorder="1" applyAlignment="1" applyProtection="1">
      <alignment horizontal="right" vertical="center"/>
    </xf>
    <xf numFmtId="4" fontId="7" fillId="0" borderId="2" xfId="0" applyNumberFormat="1" applyFont="1" applyBorder="1" applyAlignment="1" applyProtection="1">
      <alignment horizontal="right" vertical="center"/>
    </xf>
    <xf numFmtId="49" fontId="6" fillId="0" borderId="0" xfId="0" applyNumberFormat="1" applyFont="1" applyAlignment="1" applyProtection="1"/>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49" fontId="5" fillId="0" borderId="7" xfId="0" applyNumberFormat="1" applyFont="1" applyBorder="1" applyAlignment="1">
      <alignment horizontal="center" vertical="center"/>
      <protection locked="0"/>
    </xf>
    <xf numFmtId="4" fontId="7" fillId="0" borderId="7" xfId="0" applyNumberFormat="1" applyFont="1" applyBorder="1" applyAlignment="1" applyProtection="1">
      <alignment horizontal="righ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2"/>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4" fontId="7" fillId="0" borderId="7" xfId="0" applyNumberFormat="1" applyFont="1" applyBorder="1" applyAlignment="1">
      <alignment horizontal="right" vertical="center" wrapText="1"/>
      <protection locked="0"/>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17" fillId="0" borderId="7" xfId="0" applyFont="1" applyBorder="1" applyAlignment="1" applyProtection="1">
      <alignment vertical="center"/>
    </xf>
    <xf numFmtId="4" fontId="4" fillId="0" borderId="7" xfId="0" applyNumberFormat="1" applyFont="1" applyBorder="1" applyAlignment="1" applyProtection="1">
      <alignment vertical="center"/>
    </xf>
    <xf numFmtId="0" fontId="17" fillId="0" borderId="7" xfId="0" applyFont="1" applyBorder="1" applyAlignment="1">
      <alignment horizontal="left" vertical="center"/>
      <protection locked="0"/>
    </xf>
    <xf numFmtId="0" fontId="4" fillId="0" borderId="7" xfId="0" applyFont="1" applyBorder="1" applyAlignment="1">
      <alignment vertical="center"/>
      <protection locked="0"/>
    </xf>
    <xf numFmtId="0" fontId="4" fillId="0" borderId="7" xfId="0" applyFont="1" applyBorder="1" applyAlignment="1">
      <alignment horizontal="left" vertical="center"/>
      <protection locked="0"/>
    </xf>
    <xf numFmtId="4" fontId="4" fillId="0" borderId="7" xfId="0" applyNumberFormat="1" applyFont="1" applyBorder="1" applyAlignment="1">
      <alignment vertical="center"/>
      <protection locked="0"/>
    </xf>
    <xf numFmtId="0" fontId="17" fillId="0" borderId="7" xfId="0" applyFont="1" applyBorder="1" applyAlignment="1">
      <alignment vertical="center"/>
      <protection locked="0"/>
    </xf>
    <xf numFmtId="0" fontId="4" fillId="0" borderId="7" xfId="0" applyFont="1" applyBorder="1" applyAlignment="1" applyProtection="1">
      <alignment vertical="center"/>
    </xf>
    <xf numFmtId="0" fontId="4" fillId="0" borderId="7" xfId="0" applyFont="1" applyBorder="1" applyAlignment="1" applyProtection="1">
      <alignment horizontal="left" vertical="center"/>
    </xf>
    <xf numFmtId="0" fontId="17" fillId="0" borderId="7" xfId="0" applyFont="1" applyBorder="1" applyAlignment="1" applyProtection="1">
      <alignment horizontal="center" vertical="center"/>
    </xf>
    <xf numFmtId="0" fontId="17" fillId="0" borderId="7" xfId="0" applyFont="1" applyBorder="1" applyAlignment="1">
      <alignment horizontal="center" vertical="center"/>
      <protection locked="0"/>
    </xf>
    <xf numFmtId="4" fontId="17" fillId="0" borderId="7" xfId="0" applyNumberFormat="1" applyFont="1" applyBorder="1" applyAlignment="1" applyProtection="1">
      <alignment vertical="center"/>
    </xf>
    <xf numFmtId="0" fontId="18" fillId="0" borderId="0" xfId="0" applyFont="1" applyProtection="1">
      <alignment vertical="top"/>
    </xf>
    <xf numFmtId="0" fontId="19"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6" fillId="0" borderId="4"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1" fillId="0" borderId="7"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4" fontId="4" fillId="0" borderId="11" xfId="0" applyNumberFormat="1" applyFont="1" applyBorder="1" applyAlignment="1" applyProtection="1">
      <alignment vertical="center"/>
    </xf>
    <xf numFmtId="4" fontId="4" fillId="0" borderId="11" xfId="0" applyNumberFormat="1" applyFont="1" applyBorder="1" applyAlignment="1">
      <alignment vertical="center"/>
      <protection locked="0"/>
    </xf>
    <xf numFmtId="0" fontId="4" fillId="0" borderId="6" xfId="0" applyFont="1" applyBorder="1" applyAlignment="1" applyProtection="1">
      <alignment horizontal="center" vertical="center"/>
    </xf>
    <xf numFmtId="0" fontId="4" fillId="0" borderId="11" xfId="0" applyFont="1" applyBorder="1" applyAlignment="1" applyProtection="1">
      <alignment vertical="center"/>
    </xf>
    <xf numFmtId="0" fontId="21" fillId="0" borderId="0" xfId="0" applyFont="1" applyAlignment="1">
      <alignment horizontal="center" vertical="center"/>
      <protection locked="0"/>
    </xf>
    <xf numFmtId="0" fontId="6" fillId="0" borderId="3" xfId="0" applyFont="1" applyBorder="1" applyAlignment="1" applyProtection="1">
      <alignment horizontal="center" vertical="center"/>
    </xf>
    <xf numFmtId="0" fontId="6" fillId="0" borderId="13"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4" fillId="0" borderId="6" xfId="0" applyFont="1" applyBorder="1" applyAlignment="1" applyProtection="1">
      <alignment horizontal="left" vertical="center"/>
    </xf>
    <xf numFmtId="4" fontId="4" fillId="0" borderId="12" xfId="0" applyNumberFormat="1" applyFont="1" applyBorder="1" applyAlignment="1">
      <alignment horizontal="right" vertical="center"/>
      <protection locked="0"/>
    </xf>
    <xf numFmtId="0" fontId="4" fillId="0" borderId="6" xfId="0" applyFont="1" applyBorder="1" applyAlignment="1">
      <alignment horizontal="left" vertical="center"/>
      <protection locked="0"/>
    </xf>
    <xf numFmtId="0" fontId="4" fillId="0" borderId="12" xfId="0" applyFont="1" applyBorder="1" applyAlignment="1">
      <alignment horizontal="right" vertical="center"/>
      <protection locked="0"/>
    </xf>
    <xf numFmtId="0" fontId="6" fillId="0" borderId="7" xfId="0" applyFont="1" applyBorder="1" applyAlignment="1" applyProtection="1"/>
    <xf numFmtId="0" fontId="17" fillId="0" borderId="6" xfId="0" applyFont="1" applyBorder="1" applyAlignment="1" applyProtection="1">
      <alignment horizontal="center" vertical="center"/>
    </xf>
    <xf numFmtId="0" fontId="17" fillId="0" borderId="12" xfId="0" applyFont="1" applyBorder="1" applyAlignment="1" applyProtection="1">
      <alignment horizontal="right" vertical="center"/>
    </xf>
    <xf numFmtId="4" fontId="17" fillId="0" borderId="12" xfId="0" applyNumberFormat="1" applyFont="1" applyBorder="1" applyAlignment="1" applyProtection="1">
      <alignment horizontal="right" vertical="center"/>
    </xf>
    <xf numFmtId="4" fontId="17" fillId="0" borderId="7" xfId="0" applyNumberFormat="1" applyFont="1" applyBorder="1" applyAlignment="1" applyProtection="1">
      <alignment horizontal="right" vertical="center"/>
    </xf>
    <xf numFmtId="0" fontId="4" fillId="0" borderId="12" xfId="0" applyFont="1" applyBorder="1" applyAlignment="1" applyProtection="1">
      <alignment horizontal="right" vertical="center"/>
    </xf>
    <xf numFmtId="0" fontId="17" fillId="0" borderId="6" xfId="0" applyFont="1" applyBorder="1" applyAlignment="1">
      <alignment horizontal="center" vertical="center"/>
      <protection locked="0"/>
    </xf>
    <xf numFmtId="4" fontId="17" fillId="0" borderId="12" xfId="0" applyNumberFormat="1" applyFont="1" applyBorder="1" applyAlignment="1">
      <alignment horizontal="right" vertical="center"/>
      <protection locked="0"/>
    </xf>
    <xf numFmtId="4" fontId="17" fillId="0" borderId="7" xfId="0" applyNumberFormat="1" applyFont="1" applyBorder="1" applyAlignment="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A2" sqref="A2:D2"/>
    </sheetView>
  </sheetViews>
  <sheetFormatPr defaultColWidth="10.7083333333333" defaultRowHeight="12" customHeight="1" outlineLevelCol="3"/>
  <cols>
    <col min="1" max="1" width="37.1416666666667" customWidth="1"/>
    <col min="2" max="2" width="41.575" customWidth="1"/>
    <col min="3" max="3" width="42.7083333333333" customWidth="1"/>
    <col min="4" max="4" width="39.575" customWidth="1"/>
  </cols>
  <sheetData>
    <row r="1" ht="19.5" customHeight="1" spans="4:4">
      <c r="D1" s="117" t="s">
        <v>0</v>
      </c>
    </row>
    <row r="2" ht="36" customHeight="1" spans="1:4">
      <c r="A2" s="4" t="s">
        <v>1</v>
      </c>
      <c r="B2" s="235"/>
      <c r="C2" s="235"/>
      <c r="D2" s="235"/>
    </row>
    <row r="3" ht="24" customHeight="1" spans="1:4">
      <c r="A3" s="39" t="str">
        <f>"单位名称："&amp;"迪庆藏族自治州人力资源和社会保障局"</f>
        <v>单位名称：迪庆藏族自治州人力资源和社会保障局</v>
      </c>
      <c r="B3" s="236"/>
      <c r="C3" s="236"/>
      <c r="D3" s="37" t="s">
        <v>2</v>
      </c>
    </row>
    <row r="4" ht="19.5" customHeight="1" spans="1:4">
      <c r="A4" s="12" t="s">
        <v>3</v>
      </c>
      <c r="B4" s="14"/>
      <c r="C4" s="12" t="s">
        <v>4</v>
      </c>
      <c r="D4" s="14"/>
    </row>
    <row r="5" ht="19.5" customHeight="1" spans="1:4">
      <c r="A5" s="28" t="s">
        <v>5</v>
      </c>
      <c r="B5" s="28" t="s">
        <v>6</v>
      </c>
      <c r="C5" s="28" t="s">
        <v>7</v>
      </c>
      <c r="D5" s="28" t="s">
        <v>6</v>
      </c>
    </row>
    <row r="6" ht="19.5" customHeight="1" spans="1:4">
      <c r="A6" s="30"/>
      <c r="B6" s="30"/>
      <c r="C6" s="30"/>
      <c r="D6" s="30"/>
    </row>
    <row r="7" ht="22.5" customHeight="1" spans="1:4">
      <c r="A7" s="202" t="s">
        <v>8</v>
      </c>
      <c r="B7" s="153">
        <v>31795500.93</v>
      </c>
      <c r="C7" s="202" t="s">
        <v>9</v>
      </c>
      <c r="D7" s="153">
        <v>108000</v>
      </c>
    </row>
    <row r="8" ht="22.5" customHeight="1" spans="1:4">
      <c r="A8" s="202" t="s">
        <v>10</v>
      </c>
      <c r="B8" s="153"/>
      <c r="C8" s="202" t="s">
        <v>11</v>
      </c>
      <c r="D8" s="153"/>
    </row>
    <row r="9" ht="22.5" customHeight="1" spans="1:4">
      <c r="A9" s="202" t="s">
        <v>12</v>
      </c>
      <c r="B9" s="153"/>
      <c r="C9" s="202" t="s">
        <v>13</v>
      </c>
      <c r="D9" s="153"/>
    </row>
    <row r="10" ht="22.5" customHeight="1" spans="1:4">
      <c r="A10" s="202" t="s">
        <v>14</v>
      </c>
      <c r="B10" s="110"/>
      <c r="C10" s="202" t="s">
        <v>15</v>
      </c>
      <c r="D10" s="153"/>
    </row>
    <row r="11" ht="22.5" customHeight="1" spans="1:4">
      <c r="A11" s="202" t="s">
        <v>16</v>
      </c>
      <c r="B11" s="153"/>
      <c r="C11" s="198" t="s">
        <v>17</v>
      </c>
      <c r="D11" s="110"/>
    </row>
    <row r="12" ht="22.5" customHeight="1" spans="1:4">
      <c r="A12" s="202" t="s">
        <v>18</v>
      </c>
      <c r="B12" s="110"/>
      <c r="C12" s="198" t="s">
        <v>19</v>
      </c>
      <c r="D12" s="110"/>
    </row>
    <row r="13" ht="22.5" customHeight="1" spans="1:4">
      <c r="A13" s="202" t="s">
        <v>20</v>
      </c>
      <c r="B13" s="110"/>
      <c r="C13" s="198" t="s">
        <v>21</v>
      </c>
      <c r="D13" s="110"/>
    </row>
    <row r="14" ht="22.5" customHeight="1" spans="1:4">
      <c r="A14" s="202" t="s">
        <v>22</v>
      </c>
      <c r="B14" s="110"/>
      <c r="C14" s="198" t="s">
        <v>23</v>
      </c>
      <c r="D14" s="110">
        <v>25312346.97</v>
      </c>
    </row>
    <row r="15" ht="22.5" customHeight="1" spans="1:4">
      <c r="A15" s="237" t="s">
        <v>24</v>
      </c>
      <c r="B15" s="110"/>
      <c r="C15" s="198" t="s">
        <v>25</v>
      </c>
      <c r="D15" s="110">
        <v>1755981</v>
      </c>
    </row>
    <row r="16" ht="22.5" customHeight="1" spans="1:4">
      <c r="A16" s="237" t="s">
        <v>26</v>
      </c>
      <c r="B16" s="238"/>
      <c r="C16" s="198" t="s">
        <v>27</v>
      </c>
      <c r="D16" s="110"/>
    </row>
    <row r="17" ht="22.5" customHeight="1" spans="1:4">
      <c r="A17" s="239"/>
      <c r="B17" s="240"/>
      <c r="C17" s="198" t="s">
        <v>28</v>
      </c>
      <c r="D17" s="110"/>
    </row>
    <row r="18" ht="22.5" customHeight="1" spans="1:4">
      <c r="A18" s="241"/>
      <c r="B18" s="241"/>
      <c r="C18" s="198" t="s">
        <v>29</v>
      </c>
      <c r="D18" s="110">
        <v>3000000</v>
      </c>
    </row>
    <row r="19" ht="22.5" customHeight="1" spans="1:4">
      <c r="A19" s="241"/>
      <c r="B19" s="241"/>
      <c r="C19" s="198" t="s">
        <v>30</v>
      </c>
      <c r="D19" s="110"/>
    </row>
    <row r="20" ht="22.5" customHeight="1" spans="1:4">
      <c r="A20" s="241"/>
      <c r="B20" s="241"/>
      <c r="C20" s="198" t="s">
        <v>31</v>
      </c>
      <c r="D20" s="110"/>
    </row>
    <row r="21" ht="22.5" customHeight="1" spans="1:4">
      <c r="A21" s="241"/>
      <c r="B21" s="241"/>
      <c r="C21" s="198" t="s">
        <v>32</v>
      </c>
      <c r="D21" s="110"/>
    </row>
    <row r="22" ht="22.5" customHeight="1" spans="1:4">
      <c r="A22" s="241"/>
      <c r="B22" s="241"/>
      <c r="C22" s="198" t="s">
        <v>33</v>
      </c>
      <c r="D22" s="110"/>
    </row>
    <row r="23" ht="22.5" customHeight="1" spans="1:4">
      <c r="A23" s="241"/>
      <c r="B23" s="241"/>
      <c r="C23" s="198" t="s">
        <v>34</v>
      </c>
      <c r="D23" s="110"/>
    </row>
    <row r="24" ht="22.5" customHeight="1" spans="1:4">
      <c r="A24" s="241"/>
      <c r="B24" s="241"/>
      <c r="C24" s="198" t="s">
        <v>35</v>
      </c>
      <c r="D24" s="110"/>
    </row>
    <row r="25" ht="22.5" customHeight="1" spans="1:4">
      <c r="A25" s="241"/>
      <c r="B25" s="241"/>
      <c r="C25" s="198" t="s">
        <v>36</v>
      </c>
      <c r="D25" s="110">
        <v>1668421.08</v>
      </c>
    </row>
    <row r="26" ht="22.5" customHeight="1" spans="1:4">
      <c r="A26" s="241"/>
      <c r="B26" s="241"/>
      <c r="C26" s="198" t="s">
        <v>37</v>
      </c>
      <c r="D26" s="110"/>
    </row>
    <row r="27" ht="22.5" customHeight="1" spans="1:4">
      <c r="A27" s="241"/>
      <c r="B27" s="241"/>
      <c r="C27" s="198" t="s">
        <v>38</v>
      </c>
      <c r="D27" s="110"/>
    </row>
    <row r="28" ht="22.5" customHeight="1" spans="1:4">
      <c r="A28" s="241"/>
      <c r="B28" s="241"/>
      <c r="C28" s="198" t="s">
        <v>39</v>
      </c>
      <c r="D28" s="110"/>
    </row>
    <row r="29" ht="22.5" customHeight="1" spans="1:4">
      <c r="A29" s="241"/>
      <c r="B29" s="241"/>
      <c r="C29" s="198" t="s">
        <v>40</v>
      </c>
      <c r="D29" s="110"/>
    </row>
    <row r="30" ht="22.5" customHeight="1" spans="1:4">
      <c r="A30" s="242"/>
      <c r="B30" s="243"/>
      <c r="C30" s="198" t="s">
        <v>41</v>
      </c>
      <c r="D30" s="110"/>
    </row>
    <row r="31" ht="22.5" customHeight="1" spans="1:4">
      <c r="A31" s="242"/>
      <c r="B31" s="243"/>
      <c r="C31" s="198" t="s">
        <v>42</v>
      </c>
      <c r="D31" s="110"/>
    </row>
    <row r="32" ht="22.5" customHeight="1" spans="1:4">
      <c r="A32" s="242"/>
      <c r="B32" s="243"/>
      <c r="C32" s="198" t="s">
        <v>43</v>
      </c>
      <c r="D32" s="110"/>
    </row>
    <row r="33" ht="22.5" customHeight="1" spans="1:4">
      <c r="A33" s="242" t="s">
        <v>44</v>
      </c>
      <c r="B33" s="244">
        <v>31795500.93</v>
      </c>
      <c r="C33" s="203" t="s">
        <v>45</v>
      </c>
      <c r="D33" s="245">
        <v>32849549.05</v>
      </c>
    </row>
    <row r="34" ht="22.5" customHeight="1" spans="1:4">
      <c r="A34" s="237" t="s">
        <v>46</v>
      </c>
      <c r="B34" s="150">
        <v>1054048.12</v>
      </c>
      <c r="C34" s="202" t="s">
        <v>47</v>
      </c>
      <c r="D34" s="49"/>
    </row>
    <row r="35" ht="22.5" customHeight="1" spans="1:4">
      <c r="A35" s="237" t="s">
        <v>48</v>
      </c>
      <c r="B35" s="150">
        <v>1054048.12</v>
      </c>
      <c r="C35" s="202" t="s">
        <v>48</v>
      </c>
      <c r="D35" s="48"/>
    </row>
    <row r="36" ht="22.5" customHeight="1" spans="1:4">
      <c r="A36" s="237" t="s">
        <v>49</v>
      </c>
      <c r="B36" s="246"/>
      <c r="C36" s="202" t="s">
        <v>50</v>
      </c>
      <c r="D36" s="49"/>
    </row>
    <row r="37" ht="22.5" customHeight="1" spans="1:4">
      <c r="A37" s="247" t="s">
        <v>51</v>
      </c>
      <c r="B37" s="248">
        <v>32849549.05</v>
      </c>
      <c r="C37" s="203" t="s">
        <v>52</v>
      </c>
      <c r="D37" s="249">
        <v>32849549.05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2"/>
  <sheetViews>
    <sheetView showZeros="0" workbookViewId="0">
      <selection activeCell="A12" sqref="A12"/>
    </sheetView>
  </sheetViews>
  <sheetFormatPr defaultColWidth="10.7083333333333" defaultRowHeight="14.25" customHeight="1" outlineLevelCol="5"/>
  <cols>
    <col min="1" max="1" width="37.575" customWidth="1"/>
    <col min="2" max="2" width="19.7083333333333" customWidth="1"/>
    <col min="3" max="3" width="37.575" customWidth="1"/>
    <col min="4" max="6" width="33.2833333333333" customWidth="1"/>
  </cols>
  <sheetData>
    <row r="1" ht="15.75" customHeight="1" spans="1:6">
      <c r="A1" s="118">
        <v>1</v>
      </c>
      <c r="B1" s="119">
        <v>0</v>
      </c>
      <c r="C1" s="118">
        <v>1</v>
      </c>
      <c r="D1" s="120"/>
      <c r="E1" s="120"/>
      <c r="F1" s="117" t="s">
        <v>509</v>
      </c>
    </row>
    <row r="2" ht="36.75" customHeight="1" spans="1:6">
      <c r="A2" s="121" t="s">
        <v>510</v>
      </c>
      <c r="B2" s="122" t="s">
        <v>511</v>
      </c>
      <c r="C2" s="123"/>
      <c r="D2" s="124"/>
      <c r="E2" s="124"/>
      <c r="F2" s="124"/>
    </row>
    <row r="3" ht="13.5" customHeight="1" spans="1:6">
      <c r="A3" s="6" t="str">
        <f>"单位名称："&amp;"迪庆藏族自治州人力资源和社会保障局"</f>
        <v>单位名称：迪庆藏族自治州人力资源和社会保障局</v>
      </c>
      <c r="B3" s="6" t="s">
        <v>512</v>
      </c>
      <c r="C3" s="118"/>
      <c r="D3" s="120"/>
      <c r="E3" s="120"/>
      <c r="F3" s="117" t="s">
        <v>2</v>
      </c>
    </row>
    <row r="4" ht="19.5" customHeight="1" spans="1:6">
      <c r="A4" s="125" t="s">
        <v>221</v>
      </c>
      <c r="B4" s="126" t="s">
        <v>75</v>
      </c>
      <c r="C4" s="127" t="s">
        <v>76</v>
      </c>
      <c r="D4" s="13" t="s">
        <v>513</v>
      </c>
      <c r="E4" s="13"/>
      <c r="F4" s="14"/>
    </row>
    <row r="5" ht="18.75" customHeight="1" spans="1:6">
      <c r="A5" s="128"/>
      <c r="B5" s="129"/>
      <c r="C5" s="112"/>
      <c r="D5" s="111" t="s">
        <v>57</v>
      </c>
      <c r="E5" s="111" t="s">
        <v>77</v>
      </c>
      <c r="F5" s="111" t="s">
        <v>78</v>
      </c>
    </row>
    <row r="6" ht="18.75" customHeight="1" spans="1:6">
      <c r="A6" s="128">
        <v>1</v>
      </c>
      <c r="B6" s="130" t="s">
        <v>175</v>
      </c>
      <c r="C6" s="112">
        <v>3</v>
      </c>
      <c r="D6" s="111">
        <v>4</v>
      </c>
      <c r="E6" s="111">
        <v>5</v>
      </c>
      <c r="F6" s="111">
        <v>6</v>
      </c>
    </row>
    <row r="7" ht="22.5" customHeight="1" spans="1:6">
      <c r="A7" s="131"/>
      <c r="B7" s="94"/>
      <c r="C7" s="94"/>
      <c r="D7" s="95"/>
      <c r="E7" s="132"/>
      <c r="F7" s="132"/>
    </row>
    <row r="8" ht="22.5" customHeight="1" spans="1:6">
      <c r="A8" s="131"/>
      <c r="B8" s="94"/>
      <c r="C8" s="94"/>
      <c r="D8" s="95"/>
      <c r="E8" s="132"/>
      <c r="F8" s="132"/>
    </row>
    <row r="9" ht="22.5" customHeight="1" spans="1:6">
      <c r="A9" s="133" t="s">
        <v>131</v>
      </c>
      <c r="B9" s="134" t="s">
        <v>131</v>
      </c>
      <c r="C9" s="135" t="s">
        <v>131</v>
      </c>
      <c r="D9" s="136"/>
      <c r="E9" s="137"/>
      <c r="F9" s="137"/>
    </row>
    <row r="12" customHeight="1" spans="1:1">
      <c r="A12" t="s">
        <v>514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Zeros="0" topLeftCell="F1" workbookViewId="0">
      <selection activeCell="A2" sqref="A2:Q2"/>
    </sheetView>
  </sheetViews>
  <sheetFormatPr defaultColWidth="10.7083333333333" defaultRowHeight="14.25" customHeight="1"/>
  <cols>
    <col min="1" max="1" width="45.7083333333333" customWidth="1"/>
    <col min="2" max="2" width="25.2833333333333" customWidth="1"/>
    <col min="3" max="3" width="41.1416666666667" customWidth="1"/>
    <col min="4" max="4" width="9" customWidth="1"/>
    <col min="5" max="5" width="12" customWidth="1"/>
    <col min="6" max="17" width="19.2833333333333" customWidth="1"/>
  </cols>
  <sheetData>
    <row r="1" ht="15.75" customHeight="1" spans="1:17">
      <c r="A1" s="2"/>
      <c r="B1" s="2"/>
      <c r="C1" s="2"/>
      <c r="D1" s="2"/>
      <c r="E1" s="2"/>
      <c r="F1" s="2"/>
      <c r="G1" s="2"/>
      <c r="H1" s="2"/>
      <c r="I1" s="2"/>
      <c r="J1" s="2"/>
      <c r="O1" s="61"/>
      <c r="P1" s="61"/>
      <c r="Q1" s="37" t="s">
        <v>515</v>
      </c>
    </row>
    <row r="2" ht="35.25" customHeight="1" spans="1:17">
      <c r="A2" s="38" t="s">
        <v>516</v>
      </c>
      <c r="B2" s="5"/>
      <c r="C2" s="5"/>
      <c r="D2" s="5"/>
      <c r="E2" s="5"/>
      <c r="F2" s="5"/>
      <c r="G2" s="5"/>
      <c r="H2" s="5"/>
      <c r="I2" s="5"/>
      <c r="J2" s="5"/>
      <c r="K2" s="64"/>
      <c r="L2" s="5"/>
      <c r="M2" s="5"/>
      <c r="N2" s="5"/>
      <c r="O2" s="64"/>
      <c r="P2" s="64"/>
      <c r="Q2" s="5"/>
    </row>
    <row r="3" ht="18.75" customHeight="1" spans="1:17">
      <c r="A3" s="39" t="str">
        <f>"单位名称："&amp;"迪庆藏族自治州人力资源和社会保障局"</f>
        <v>单位名称：迪庆藏族自治州人力资源和社会保障局</v>
      </c>
      <c r="B3" s="8"/>
      <c r="C3" s="8"/>
      <c r="D3" s="8"/>
      <c r="E3" s="8"/>
      <c r="F3" s="8"/>
      <c r="G3" s="8"/>
      <c r="H3" s="8"/>
      <c r="I3" s="8"/>
      <c r="J3" s="8"/>
      <c r="O3" s="102"/>
      <c r="P3" s="102"/>
      <c r="Q3" s="117" t="s">
        <v>212</v>
      </c>
    </row>
    <row r="4" ht="15.75" customHeight="1" spans="1:17">
      <c r="A4" s="11" t="s">
        <v>517</v>
      </c>
      <c r="B4" s="85" t="s">
        <v>518</v>
      </c>
      <c r="C4" s="85" t="s">
        <v>519</v>
      </c>
      <c r="D4" s="85" t="s">
        <v>520</v>
      </c>
      <c r="E4" s="85" t="s">
        <v>521</v>
      </c>
      <c r="F4" s="85" t="s">
        <v>522</v>
      </c>
      <c r="G4" s="43" t="s">
        <v>228</v>
      </c>
      <c r="H4" s="43"/>
      <c r="I4" s="43"/>
      <c r="J4" s="43"/>
      <c r="K4" s="69"/>
      <c r="L4" s="43"/>
      <c r="M4" s="43"/>
      <c r="N4" s="43"/>
      <c r="O4" s="105"/>
      <c r="P4" s="69"/>
      <c r="Q4" s="44"/>
    </row>
    <row r="5" ht="17.25" customHeight="1" spans="1:17">
      <c r="A5" s="16"/>
      <c r="B5" s="87"/>
      <c r="C5" s="87"/>
      <c r="D5" s="87"/>
      <c r="E5" s="87"/>
      <c r="F5" s="87"/>
      <c r="G5" s="87" t="s">
        <v>57</v>
      </c>
      <c r="H5" s="87" t="s">
        <v>60</v>
      </c>
      <c r="I5" s="87" t="s">
        <v>523</v>
      </c>
      <c r="J5" s="87" t="s">
        <v>524</v>
      </c>
      <c r="K5" s="114" t="s">
        <v>525</v>
      </c>
      <c r="L5" s="106" t="s">
        <v>80</v>
      </c>
      <c r="M5" s="106"/>
      <c r="N5" s="106"/>
      <c r="O5" s="115"/>
      <c r="P5" s="116"/>
      <c r="Q5" s="89"/>
    </row>
    <row r="6" ht="54" customHeight="1" spans="1:17">
      <c r="A6" s="18"/>
      <c r="B6" s="89"/>
      <c r="C6" s="89"/>
      <c r="D6" s="89"/>
      <c r="E6" s="89"/>
      <c r="F6" s="89"/>
      <c r="G6" s="89"/>
      <c r="H6" s="89" t="s">
        <v>59</v>
      </c>
      <c r="I6" s="89"/>
      <c r="J6" s="89"/>
      <c r="K6" s="90"/>
      <c r="L6" s="89" t="s">
        <v>59</v>
      </c>
      <c r="M6" s="89" t="s">
        <v>66</v>
      </c>
      <c r="N6" s="89" t="s">
        <v>235</v>
      </c>
      <c r="O6" s="109" t="s">
        <v>68</v>
      </c>
      <c r="P6" s="90" t="s">
        <v>69</v>
      </c>
      <c r="Q6" s="89" t="s">
        <v>70</v>
      </c>
    </row>
    <row r="7" ht="19.5" customHeight="1" spans="1:17">
      <c r="A7" s="30">
        <v>1</v>
      </c>
      <c r="B7" s="111">
        <v>2</v>
      </c>
      <c r="C7" s="111">
        <v>3</v>
      </c>
      <c r="D7" s="111">
        <v>4</v>
      </c>
      <c r="E7" s="111">
        <v>5</v>
      </c>
      <c r="F7" s="111">
        <v>6</v>
      </c>
      <c r="G7" s="112">
        <v>7</v>
      </c>
      <c r="H7" s="112">
        <v>8</v>
      </c>
      <c r="I7" s="112">
        <v>9</v>
      </c>
      <c r="J7" s="112">
        <v>10</v>
      </c>
      <c r="K7" s="112">
        <v>11</v>
      </c>
      <c r="L7" s="112">
        <v>12</v>
      </c>
      <c r="M7" s="112">
        <v>13</v>
      </c>
      <c r="N7" s="112">
        <v>14</v>
      </c>
      <c r="O7" s="112">
        <v>15</v>
      </c>
      <c r="P7" s="112">
        <v>16</v>
      </c>
      <c r="Q7" s="112">
        <v>17</v>
      </c>
    </row>
    <row r="8" ht="22.5" customHeight="1" spans="1:17">
      <c r="A8" s="92" t="s">
        <v>72</v>
      </c>
      <c r="B8" s="93"/>
      <c r="C8" s="93"/>
      <c r="D8" s="93"/>
      <c r="E8" s="113"/>
      <c r="F8" s="95"/>
      <c r="G8" s="95"/>
      <c r="H8" s="95"/>
      <c r="I8" s="95"/>
      <c r="J8" s="95"/>
      <c r="K8" s="95"/>
      <c r="L8" s="95"/>
      <c r="M8" s="95"/>
      <c r="N8" s="95"/>
      <c r="O8" s="110"/>
      <c r="P8" s="95"/>
      <c r="Q8" s="95"/>
    </row>
    <row r="9" ht="22.5" customHeight="1" spans="1:17">
      <c r="A9" s="92" t="str">
        <f t="shared" ref="A9:A11" si="0">"    "&amp;"公务用车运行维护费"</f>
        <v>    公务用车运行维护费</v>
      </c>
      <c r="B9" s="93" t="s">
        <v>526</v>
      </c>
      <c r="C9" s="93" t="s">
        <v>527</v>
      </c>
      <c r="D9" s="93" t="s">
        <v>528</v>
      </c>
      <c r="E9" s="113">
        <v>2</v>
      </c>
      <c r="F9" s="95">
        <v>18000</v>
      </c>
      <c r="G9" s="95">
        <v>18000</v>
      </c>
      <c r="H9" s="95">
        <v>18000</v>
      </c>
      <c r="I9" s="95"/>
      <c r="J9" s="95"/>
      <c r="K9" s="95"/>
      <c r="L9" s="95"/>
      <c r="M9" s="95"/>
      <c r="N9" s="95"/>
      <c r="O9" s="110"/>
      <c r="P9" s="95"/>
      <c r="Q9" s="95"/>
    </row>
    <row r="10" ht="22.5" customHeight="1" spans="1:17">
      <c r="A10" s="92" t="str">
        <f t="shared" si="0"/>
        <v>    公务用车运行维护费</v>
      </c>
      <c r="B10" s="93" t="s">
        <v>529</v>
      </c>
      <c r="C10" s="93" t="s">
        <v>530</v>
      </c>
      <c r="D10" s="93" t="s">
        <v>528</v>
      </c>
      <c r="E10" s="113">
        <v>2</v>
      </c>
      <c r="F10" s="95">
        <v>10000</v>
      </c>
      <c r="G10" s="95">
        <v>10000</v>
      </c>
      <c r="H10" s="95">
        <v>10000</v>
      </c>
      <c r="I10" s="95"/>
      <c r="J10" s="95"/>
      <c r="K10" s="95"/>
      <c r="L10" s="95"/>
      <c r="M10" s="95"/>
      <c r="N10" s="95"/>
      <c r="O10" s="110"/>
      <c r="P10" s="95"/>
      <c r="Q10" s="95"/>
    </row>
    <row r="11" ht="22.5" customHeight="1" spans="1:17">
      <c r="A11" s="92" t="str">
        <f t="shared" si="0"/>
        <v>    公务用车运行维护费</v>
      </c>
      <c r="B11" s="93" t="s">
        <v>531</v>
      </c>
      <c r="C11" s="93" t="s">
        <v>532</v>
      </c>
      <c r="D11" s="93" t="s">
        <v>528</v>
      </c>
      <c r="E11" s="113">
        <v>2</v>
      </c>
      <c r="F11" s="95">
        <v>10000</v>
      </c>
      <c r="G11" s="95">
        <v>10000</v>
      </c>
      <c r="H11" s="95">
        <v>10000</v>
      </c>
      <c r="I11" s="95"/>
      <c r="J11" s="95"/>
      <c r="K11" s="95"/>
      <c r="L11" s="95"/>
      <c r="M11" s="95"/>
      <c r="N11" s="95"/>
      <c r="O11" s="110"/>
      <c r="P11" s="95"/>
      <c r="Q11" s="95"/>
    </row>
    <row r="12" ht="22.5" customHeight="1" spans="1:17">
      <c r="A12" s="92" t="str">
        <f t="shared" ref="A12:A13" si="1">"    "&amp;"一般公用经费"</f>
        <v>    一般公用经费</v>
      </c>
      <c r="B12" s="93" t="s">
        <v>533</v>
      </c>
      <c r="C12" s="93" t="s">
        <v>534</v>
      </c>
      <c r="D12" s="93" t="s">
        <v>535</v>
      </c>
      <c r="E12" s="113">
        <v>1</v>
      </c>
      <c r="F12" s="95">
        <v>15000</v>
      </c>
      <c r="G12" s="95">
        <v>15000</v>
      </c>
      <c r="H12" s="95">
        <v>15000</v>
      </c>
      <c r="I12" s="95"/>
      <c r="J12" s="95"/>
      <c r="K12" s="95"/>
      <c r="L12" s="95"/>
      <c r="M12" s="95"/>
      <c r="N12" s="95"/>
      <c r="O12" s="110"/>
      <c r="P12" s="95"/>
      <c r="Q12" s="95"/>
    </row>
    <row r="13" ht="22.5" customHeight="1" spans="1:17">
      <c r="A13" s="92" t="str">
        <f t="shared" si="1"/>
        <v>    一般公用经费</v>
      </c>
      <c r="B13" s="93" t="s">
        <v>536</v>
      </c>
      <c r="C13" s="93" t="s">
        <v>537</v>
      </c>
      <c r="D13" s="93" t="s">
        <v>535</v>
      </c>
      <c r="E13" s="113">
        <v>1</v>
      </c>
      <c r="F13" s="95">
        <v>10000</v>
      </c>
      <c r="G13" s="95">
        <v>10000</v>
      </c>
      <c r="H13" s="95">
        <v>10000</v>
      </c>
      <c r="I13" s="95"/>
      <c r="J13" s="95"/>
      <c r="K13" s="95"/>
      <c r="L13" s="95"/>
      <c r="M13" s="95"/>
      <c r="N13" s="95"/>
      <c r="O13" s="110"/>
      <c r="P13" s="95"/>
      <c r="Q13" s="95"/>
    </row>
    <row r="14" ht="22.5" customHeight="1" spans="1:17">
      <c r="A14" s="92" t="str">
        <f>"    "&amp;"人事考试工作经费"</f>
        <v>    人事考试工作经费</v>
      </c>
      <c r="B14" s="93" t="s">
        <v>538</v>
      </c>
      <c r="C14" s="93" t="s">
        <v>539</v>
      </c>
      <c r="D14" s="93" t="s">
        <v>535</v>
      </c>
      <c r="E14" s="113">
        <v>1</v>
      </c>
      <c r="F14" s="95">
        <v>100000</v>
      </c>
      <c r="G14" s="95">
        <v>100000</v>
      </c>
      <c r="H14" s="95">
        <v>100000</v>
      </c>
      <c r="I14" s="95"/>
      <c r="J14" s="95"/>
      <c r="K14" s="95"/>
      <c r="L14" s="95"/>
      <c r="M14" s="95"/>
      <c r="N14" s="95"/>
      <c r="O14" s="110"/>
      <c r="P14" s="95"/>
      <c r="Q14" s="95"/>
    </row>
    <row r="15" ht="22.5" customHeight="1" spans="1:17">
      <c r="A15" s="96" t="s">
        <v>131</v>
      </c>
      <c r="B15" s="97"/>
      <c r="C15" s="97"/>
      <c r="D15" s="97"/>
      <c r="E15" s="113"/>
      <c r="F15" s="95">
        <v>163000</v>
      </c>
      <c r="G15" s="95">
        <v>163000</v>
      </c>
      <c r="H15" s="95">
        <v>163000</v>
      </c>
      <c r="I15" s="95"/>
      <c r="J15" s="95"/>
      <c r="K15" s="95"/>
      <c r="L15" s="95"/>
      <c r="M15" s="95"/>
      <c r="N15" s="95"/>
      <c r="O15" s="110"/>
      <c r="P15" s="95"/>
      <c r="Q15" s="95"/>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3"/>
  <sheetViews>
    <sheetView showZeros="0" workbookViewId="0">
      <selection activeCell="A2" sqref="A2:N2"/>
    </sheetView>
  </sheetViews>
  <sheetFormatPr defaultColWidth="10.7083333333333" defaultRowHeight="14.25" customHeight="1"/>
  <cols>
    <col min="1" max="1" width="36.7083333333333" customWidth="1"/>
    <col min="2" max="3" width="25.575" customWidth="1"/>
    <col min="4" max="14" width="22.1416666666667" customWidth="1"/>
  </cols>
  <sheetData>
    <row r="1" ht="13.5" customHeight="1" spans="1:14">
      <c r="A1" s="79"/>
      <c r="B1" s="79"/>
      <c r="C1" s="80"/>
      <c r="D1" s="79"/>
      <c r="E1" s="79"/>
      <c r="F1" s="79"/>
      <c r="G1" s="79"/>
      <c r="H1" s="81"/>
      <c r="I1" s="99"/>
      <c r="J1" s="99"/>
      <c r="K1" s="99"/>
      <c r="L1" s="61"/>
      <c r="M1" s="100"/>
      <c r="N1" s="101" t="s">
        <v>540</v>
      </c>
    </row>
    <row r="2" ht="34.5" customHeight="1" spans="1:14">
      <c r="A2" s="38" t="s">
        <v>541</v>
      </c>
      <c r="B2" s="82"/>
      <c r="C2" s="64"/>
      <c r="D2" s="82"/>
      <c r="E2" s="82"/>
      <c r="F2" s="82"/>
      <c r="G2" s="82"/>
      <c r="H2" s="83"/>
      <c r="I2" s="82"/>
      <c r="J2" s="82"/>
      <c r="K2" s="82"/>
      <c r="L2" s="64"/>
      <c r="M2" s="83"/>
      <c r="N2" s="82"/>
    </row>
    <row r="3" ht="18.75" customHeight="1" spans="1:14">
      <c r="A3" s="65" t="str">
        <f>"单位名称："&amp;"迪庆藏族自治州人力资源和社会保障局"</f>
        <v>单位名称：迪庆藏族自治州人力资源和社会保障局</v>
      </c>
      <c r="B3" s="66"/>
      <c r="C3" s="84"/>
      <c r="D3" s="66"/>
      <c r="E3" s="66"/>
      <c r="F3" s="66"/>
      <c r="G3" s="66"/>
      <c r="H3" s="81"/>
      <c r="I3" s="99"/>
      <c r="J3" s="99"/>
      <c r="K3" s="99"/>
      <c r="L3" s="102"/>
      <c r="M3" s="103"/>
      <c r="N3" s="104" t="s">
        <v>212</v>
      </c>
    </row>
    <row r="4" ht="18.75" customHeight="1" spans="1:14">
      <c r="A4" s="11" t="s">
        <v>517</v>
      </c>
      <c r="B4" s="85" t="s">
        <v>542</v>
      </c>
      <c r="C4" s="86" t="s">
        <v>543</v>
      </c>
      <c r="D4" s="43" t="s">
        <v>228</v>
      </c>
      <c r="E4" s="43"/>
      <c r="F4" s="43"/>
      <c r="G4" s="43"/>
      <c r="H4" s="69"/>
      <c r="I4" s="43"/>
      <c r="J4" s="43"/>
      <c r="K4" s="43"/>
      <c r="L4" s="105"/>
      <c r="M4" s="69"/>
      <c r="N4" s="44"/>
    </row>
    <row r="5" ht="17.25" customHeight="1" spans="1:14">
      <c r="A5" s="16"/>
      <c r="B5" s="87"/>
      <c r="C5" s="88"/>
      <c r="D5" s="87" t="s">
        <v>57</v>
      </c>
      <c r="E5" s="87" t="s">
        <v>60</v>
      </c>
      <c r="F5" s="87" t="s">
        <v>523</v>
      </c>
      <c r="G5" s="87" t="s">
        <v>524</v>
      </c>
      <c r="H5" s="88" t="s">
        <v>525</v>
      </c>
      <c r="I5" s="106" t="s">
        <v>80</v>
      </c>
      <c r="J5" s="106"/>
      <c r="K5" s="106"/>
      <c r="L5" s="107"/>
      <c r="M5" s="108"/>
      <c r="N5" s="89"/>
    </row>
    <row r="6" ht="54" customHeight="1" spans="1:14">
      <c r="A6" s="18"/>
      <c r="B6" s="89"/>
      <c r="C6" s="90"/>
      <c r="D6" s="89"/>
      <c r="E6" s="89"/>
      <c r="F6" s="89"/>
      <c r="G6" s="89"/>
      <c r="H6" s="90"/>
      <c r="I6" s="89" t="s">
        <v>59</v>
      </c>
      <c r="J6" s="89" t="s">
        <v>66</v>
      </c>
      <c r="K6" s="89" t="s">
        <v>235</v>
      </c>
      <c r="L6" s="109" t="s">
        <v>68</v>
      </c>
      <c r="M6" s="90" t="s">
        <v>69</v>
      </c>
      <c r="N6" s="89" t="s">
        <v>70</v>
      </c>
    </row>
    <row r="7" ht="19.5" customHeight="1" spans="1:14">
      <c r="A7" s="91">
        <v>1</v>
      </c>
      <c r="B7" s="91">
        <v>2</v>
      </c>
      <c r="C7" s="91">
        <v>3</v>
      </c>
      <c r="D7" s="91">
        <v>4</v>
      </c>
      <c r="E7" s="91">
        <v>5</v>
      </c>
      <c r="F7" s="91">
        <v>6</v>
      </c>
      <c r="G7" s="91">
        <v>7</v>
      </c>
      <c r="H7" s="91">
        <v>8</v>
      </c>
      <c r="I7" s="91">
        <v>9</v>
      </c>
      <c r="J7" s="91">
        <v>10</v>
      </c>
      <c r="K7" s="91">
        <v>11</v>
      </c>
      <c r="L7" s="91">
        <v>12</v>
      </c>
      <c r="M7" s="91">
        <v>13</v>
      </c>
      <c r="N7" s="91">
        <v>14</v>
      </c>
    </row>
    <row r="8" ht="22.5" customHeight="1" spans="1:14">
      <c r="A8" s="92" t="s">
        <v>72</v>
      </c>
      <c r="B8" s="93"/>
      <c r="C8" s="94"/>
      <c r="D8" s="95"/>
      <c r="E8" s="95"/>
      <c r="F8" s="95"/>
      <c r="G8" s="95"/>
      <c r="H8" s="95"/>
      <c r="I8" s="95"/>
      <c r="J8" s="95"/>
      <c r="K8" s="95"/>
      <c r="L8" s="110"/>
      <c r="M8" s="95"/>
      <c r="N8" s="95"/>
    </row>
    <row r="9" ht="22.5" customHeight="1" spans="1:14">
      <c r="A9" s="92" t="str">
        <f>"    "&amp;"人力资源社会保障和稳就业工作经费"</f>
        <v>    人力资源社会保障和稳就业工作经费</v>
      </c>
      <c r="B9" s="93" t="s">
        <v>544</v>
      </c>
      <c r="C9" s="94" t="s">
        <v>545</v>
      </c>
      <c r="D9" s="95">
        <v>260000</v>
      </c>
      <c r="E9" s="95">
        <v>260000</v>
      </c>
      <c r="F9" s="95"/>
      <c r="G9" s="95"/>
      <c r="H9" s="95"/>
      <c r="I9" s="95"/>
      <c r="J9" s="95"/>
      <c r="K9" s="95"/>
      <c r="L9" s="110"/>
      <c r="M9" s="95"/>
      <c r="N9" s="95"/>
    </row>
    <row r="10" ht="22.5" customHeight="1" spans="1:14">
      <c r="A10" s="92" t="str">
        <f>"    "&amp;"人事考试工作经费"</f>
        <v>    人事考试工作经费</v>
      </c>
      <c r="B10" s="93" t="s">
        <v>546</v>
      </c>
      <c r="C10" s="94" t="s">
        <v>547</v>
      </c>
      <c r="D10" s="95">
        <v>200000</v>
      </c>
      <c r="E10" s="95">
        <v>200000</v>
      </c>
      <c r="F10" s="95"/>
      <c r="G10" s="95"/>
      <c r="H10" s="95"/>
      <c r="I10" s="95"/>
      <c r="J10" s="95"/>
      <c r="K10" s="95"/>
      <c r="L10" s="110"/>
      <c r="M10" s="95"/>
      <c r="N10" s="95"/>
    </row>
    <row r="11" ht="22.5" customHeight="1" spans="1:14">
      <c r="A11" s="92" t="str">
        <f>"    "&amp;"社会保险基金监督检查及审计专项经费"</f>
        <v>    社会保险基金监督检查及审计专项经费</v>
      </c>
      <c r="B11" s="93" t="s">
        <v>548</v>
      </c>
      <c r="C11" s="94" t="s">
        <v>549</v>
      </c>
      <c r="D11" s="95">
        <v>60000</v>
      </c>
      <c r="E11" s="95">
        <v>60000</v>
      </c>
      <c r="F11" s="95"/>
      <c r="G11" s="95"/>
      <c r="H11" s="95"/>
      <c r="I11" s="95"/>
      <c r="J11" s="95"/>
      <c r="K11" s="95"/>
      <c r="L11" s="110"/>
      <c r="M11" s="95"/>
      <c r="N11" s="95"/>
    </row>
    <row r="12" ht="22.5" customHeight="1" spans="1:14">
      <c r="A12" s="92" t="str">
        <f>"    "&amp;"劳动保障监察业务经费"</f>
        <v>    劳动保障监察业务经费</v>
      </c>
      <c r="B12" s="93" t="s">
        <v>550</v>
      </c>
      <c r="C12" s="94" t="s">
        <v>551</v>
      </c>
      <c r="D12" s="95">
        <v>260000</v>
      </c>
      <c r="E12" s="95">
        <v>260000</v>
      </c>
      <c r="F12" s="95"/>
      <c r="G12" s="95"/>
      <c r="H12" s="95"/>
      <c r="I12" s="95"/>
      <c r="J12" s="95"/>
      <c r="K12" s="95"/>
      <c r="L12" s="110"/>
      <c r="M12" s="95"/>
      <c r="N12" s="95"/>
    </row>
    <row r="13" ht="22.5" customHeight="1" spans="1:14">
      <c r="A13" s="96" t="s">
        <v>131</v>
      </c>
      <c r="B13" s="97"/>
      <c r="C13" s="98"/>
      <c r="D13" s="95">
        <v>780000</v>
      </c>
      <c r="E13" s="95">
        <v>780000</v>
      </c>
      <c r="F13" s="95"/>
      <c r="G13" s="95"/>
      <c r="H13" s="95"/>
      <c r="I13" s="95"/>
      <c r="J13" s="95"/>
      <c r="K13" s="95"/>
      <c r="L13" s="110"/>
      <c r="M13" s="95"/>
      <c r="N13" s="95"/>
    </row>
  </sheetData>
  <mergeCells count="13">
    <mergeCell ref="A2:N2"/>
    <mergeCell ref="A3:C3"/>
    <mergeCell ref="D4:N4"/>
    <mergeCell ref="I5:N5"/>
    <mergeCell ref="A13:C13"/>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F23" sqref="F23"/>
    </sheetView>
  </sheetViews>
  <sheetFormatPr defaultColWidth="10.7083333333333" defaultRowHeight="14.25" customHeight="1" outlineLevelCol="7"/>
  <cols>
    <col min="1" max="1" width="44" customWidth="1"/>
    <col min="2" max="4" width="20.575" customWidth="1"/>
    <col min="5" max="8" width="21.1416666666667" customWidth="1"/>
  </cols>
  <sheetData>
    <row r="1" ht="19.5" customHeight="1" spans="1:8">
      <c r="A1" s="2"/>
      <c r="B1" s="2"/>
      <c r="C1" s="2"/>
      <c r="D1" s="62"/>
      <c r="H1" s="63" t="s">
        <v>552</v>
      </c>
    </row>
    <row r="2" ht="48" customHeight="1" spans="1:8">
      <c r="A2" s="38" t="s">
        <v>553</v>
      </c>
      <c r="B2" s="5"/>
      <c r="C2" s="5"/>
      <c r="D2" s="5"/>
      <c r="E2" s="64"/>
      <c r="F2" s="64"/>
      <c r="G2" s="64"/>
      <c r="H2" s="64"/>
    </row>
    <row r="3" ht="18" customHeight="1" spans="1:8">
      <c r="A3" s="65" t="str">
        <f>"单位名称："&amp;"迪庆藏族自治州人力资源和社会保障局"</f>
        <v>单位名称：迪庆藏族自治州人力资源和社会保障局</v>
      </c>
      <c r="B3" s="66"/>
      <c r="C3" s="66"/>
      <c r="D3" s="67"/>
      <c r="H3" s="68" t="s">
        <v>212</v>
      </c>
    </row>
    <row r="4" ht="19.5" customHeight="1" spans="1:8">
      <c r="A4" s="28" t="s">
        <v>554</v>
      </c>
      <c r="B4" s="12" t="s">
        <v>228</v>
      </c>
      <c r="C4" s="13"/>
      <c r="D4" s="14"/>
      <c r="E4" s="69" t="s">
        <v>555</v>
      </c>
      <c r="F4" s="69"/>
      <c r="G4" s="69"/>
      <c r="H4" s="70"/>
    </row>
    <row r="5" ht="40.5" customHeight="1" spans="1:8">
      <c r="A5" s="30"/>
      <c r="B5" s="29" t="s">
        <v>57</v>
      </c>
      <c r="C5" s="11" t="s">
        <v>60</v>
      </c>
      <c r="D5" s="71" t="s">
        <v>556</v>
      </c>
      <c r="E5" s="72" t="s">
        <v>557</v>
      </c>
      <c r="F5" s="72" t="s">
        <v>558</v>
      </c>
      <c r="G5" s="72" t="s">
        <v>559</v>
      </c>
      <c r="H5" s="72" t="s">
        <v>560</v>
      </c>
    </row>
    <row r="6" ht="19.5" customHeight="1" spans="1:8">
      <c r="A6" s="73">
        <v>1</v>
      </c>
      <c r="B6" s="73">
        <v>2</v>
      </c>
      <c r="C6" s="73">
        <v>3</v>
      </c>
      <c r="D6" s="74">
        <v>4</v>
      </c>
      <c r="E6" s="74">
        <v>5</v>
      </c>
      <c r="F6" s="74">
        <v>6</v>
      </c>
      <c r="G6" s="74">
        <v>7</v>
      </c>
      <c r="H6" s="73">
        <v>8</v>
      </c>
    </row>
    <row r="7" ht="22.5" customHeight="1" spans="1:8">
      <c r="A7" s="75" t="s">
        <v>72</v>
      </c>
      <c r="B7" s="76"/>
      <c r="C7" s="76"/>
      <c r="D7" s="77"/>
      <c r="E7" s="76"/>
      <c r="F7" s="76"/>
      <c r="G7" s="76"/>
      <c r="H7" s="76"/>
    </row>
    <row r="8" ht="22.5" customHeight="1" spans="1:8">
      <c r="A8" s="75" t="str">
        <f>"    "&amp;"人力资源和社会保障村级代办员州级补助资金"</f>
        <v>    人力资源和社会保障村级代办员州级补助资金</v>
      </c>
      <c r="B8" s="76">
        <v>118200</v>
      </c>
      <c r="C8" s="76">
        <v>118200</v>
      </c>
      <c r="D8" s="77"/>
      <c r="E8" s="76"/>
      <c r="F8" s="76">
        <v>39000</v>
      </c>
      <c r="G8" s="76">
        <v>37800</v>
      </c>
      <c r="H8" s="76">
        <v>41400</v>
      </c>
    </row>
    <row r="9" ht="22.5" customHeight="1" spans="1:8">
      <c r="A9" s="75" t="str">
        <f>"    "&amp;"迪庆州“三支一扶”生活补助资金"</f>
        <v>    迪庆州“三支一扶”生活补助资金</v>
      </c>
      <c r="B9" s="76">
        <v>1004800</v>
      </c>
      <c r="C9" s="76">
        <v>1004800</v>
      </c>
      <c r="D9" s="77"/>
      <c r="E9" s="76"/>
      <c r="F9" s="76">
        <v>497956</v>
      </c>
      <c r="G9" s="76">
        <v>257868</v>
      </c>
      <c r="H9" s="76">
        <v>248976</v>
      </c>
    </row>
    <row r="10" ht="22.5" customHeight="1" spans="1:8">
      <c r="A10" s="78" t="s">
        <v>57</v>
      </c>
      <c r="B10" s="76">
        <v>1123000</v>
      </c>
      <c r="C10" s="76">
        <v>1123000</v>
      </c>
      <c r="D10" s="77"/>
      <c r="E10" s="76"/>
      <c r="F10" s="76">
        <v>536956</v>
      </c>
      <c r="G10" s="76">
        <v>295668</v>
      </c>
      <c r="H10" s="76">
        <v>290376</v>
      </c>
    </row>
  </sheetData>
  <mergeCells count="5">
    <mergeCell ref="A2:H2"/>
    <mergeCell ref="A3:D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0"/>
  <sheetViews>
    <sheetView showZeros="0" workbookViewId="0">
      <selection activeCell="F25" sqref="F25"/>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9.5" customHeight="1" spans="10:10">
      <c r="J1" s="61" t="s">
        <v>561</v>
      </c>
    </row>
    <row r="2" ht="36" customHeight="1" spans="1:10">
      <c r="A2" s="4" t="s">
        <v>562</v>
      </c>
      <c r="B2" s="5"/>
      <c r="C2" s="5"/>
      <c r="D2" s="5"/>
      <c r="E2" s="5"/>
      <c r="F2" s="53"/>
      <c r="G2" s="5"/>
      <c r="H2" s="53"/>
      <c r="I2" s="53"/>
      <c r="J2" s="5"/>
    </row>
    <row r="3" ht="17.25" customHeight="1" spans="1:2">
      <c r="A3" s="54" t="str">
        <f>"单位名称："&amp;"迪庆藏族自治州人力资源和社会保障局"</f>
        <v>单位名称：迪庆藏族自治州人力资源和社会保障局</v>
      </c>
      <c r="B3" s="55"/>
    </row>
    <row r="4" ht="44.25" customHeight="1" spans="1:10">
      <c r="A4" s="45" t="s">
        <v>375</v>
      </c>
      <c r="B4" s="45" t="s">
        <v>376</v>
      </c>
      <c r="C4" s="45" t="s">
        <v>377</v>
      </c>
      <c r="D4" s="45" t="s">
        <v>378</v>
      </c>
      <c r="E4" s="45" t="s">
        <v>379</v>
      </c>
      <c r="F4" s="56" t="s">
        <v>380</v>
      </c>
      <c r="G4" s="45" t="s">
        <v>381</v>
      </c>
      <c r="H4" s="56" t="s">
        <v>382</v>
      </c>
      <c r="I4" s="56" t="s">
        <v>383</v>
      </c>
      <c r="J4" s="45" t="s">
        <v>384</v>
      </c>
    </row>
    <row r="5" ht="19.5" customHeight="1" spans="1:10">
      <c r="A5" s="45">
        <v>1</v>
      </c>
      <c r="B5" s="45">
        <v>2</v>
      </c>
      <c r="C5" s="45">
        <v>3</v>
      </c>
      <c r="D5" s="45">
        <v>4</v>
      </c>
      <c r="E5" s="45">
        <v>5</v>
      </c>
      <c r="F5" s="56">
        <v>6</v>
      </c>
      <c r="G5" s="45">
        <v>7</v>
      </c>
      <c r="H5" s="56">
        <v>8</v>
      </c>
      <c r="I5" s="56">
        <v>9</v>
      </c>
      <c r="J5" s="45">
        <v>10</v>
      </c>
    </row>
    <row r="6" ht="22.5" customHeight="1" spans="1:10">
      <c r="A6" s="57" t="s">
        <v>72</v>
      </c>
      <c r="B6" s="46"/>
      <c r="C6" s="46"/>
      <c r="D6" s="46"/>
      <c r="E6" s="58"/>
      <c r="F6" s="59"/>
      <c r="G6" s="58"/>
      <c r="H6" s="59"/>
      <c r="I6" s="59"/>
      <c r="J6" s="58"/>
    </row>
    <row r="7" ht="22.5" customHeight="1" spans="1:10">
      <c r="A7" s="57" t="str">
        <f>"    "&amp;"迪庆州“三支一扶”生活补助资金"</f>
        <v>    迪庆州“三支一扶”生活补助资金</v>
      </c>
      <c r="B7" s="57" t="s">
        <v>563</v>
      </c>
      <c r="C7" s="57" t="s">
        <v>564</v>
      </c>
      <c r="D7" s="57" t="s">
        <v>564</v>
      </c>
      <c r="E7" s="57" t="s">
        <v>564</v>
      </c>
      <c r="F7" s="60" t="s">
        <v>564</v>
      </c>
      <c r="G7" s="57" t="s">
        <v>564</v>
      </c>
      <c r="H7" s="57" t="s">
        <v>564</v>
      </c>
      <c r="I7" s="57" t="s">
        <v>564</v>
      </c>
      <c r="J7" s="57" t="s">
        <v>564</v>
      </c>
    </row>
    <row r="8" ht="22.5" customHeight="1" spans="1:10">
      <c r="A8" s="57"/>
      <c r="B8" s="57"/>
      <c r="C8" s="57" t="s">
        <v>386</v>
      </c>
      <c r="D8" s="57" t="s">
        <v>387</v>
      </c>
      <c r="E8" s="57" t="s">
        <v>388</v>
      </c>
      <c r="F8" s="60" t="s">
        <v>389</v>
      </c>
      <c r="G8" s="57" t="s">
        <v>565</v>
      </c>
      <c r="H8" s="57" t="s">
        <v>438</v>
      </c>
      <c r="I8" s="57" t="s">
        <v>392</v>
      </c>
      <c r="J8" s="57" t="s">
        <v>566</v>
      </c>
    </row>
    <row r="9" ht="22.5" customHeight="1" spans="1:10">
      <c r="A9" s="24"/>
      <c r="B9" s="24"/>
      <c r="C9" s="57" t="s">
        <v>386</v>
      </c>
      <c r="D9" s="57" t="s">
        <v>394</v>
      </c>
      <c r="E9" s="57" t="s">
        <v>567</v>
      </c>
      <c r="F9" s="60" t="s">
        <v>389</v>
      </c>
      <c r="G9" s="57" t="s">
        <v>568</v>
      </c>
      <c r="H9" s="57" t="s">
        <v>397</v>
      </c>
      <c r="I9" s="57" t="s">
        <v>398</v>
      </c>
      <c r="J9" s="57" t="s">
        <v>569</v>
      </c>
    </row>
    <row r="10" ht="22.5" customHeight="1" spans="1:10">
      <c r="A10" s="24"/>
      <c r="B10" s="24"/>
      <c r="C10" s="57" t="s">
        <v>386</v>
      </c>
      <c r="D10" s="57" t="s">
        <v>394</v>
      </c>
      <c r="E10" s="57" t="s">
        <v>395</v>
      </c>
      <c r="F10" s="60" t="s">
        <v>389</v>
      </c>
      <c r="G10" s="57" t="s">
        <v>570</v>
      </c>
      <c r="H10" s="57" t="s">
        <v>397</v>
      </c>
      <c r="I10" s="57" t="s">
        <v>398</v>
      </c>
      <c r="J10" s="57" t="s">
        <v>399</v>
      </c>
    </row>
    <row r="11" ht="22.5" customHeight="1" spans="1:10">
      <c r="A11" s="24"/>
      <c r="B11" s="24"/>
      <c r="C11" s="57" t="s">
        <v>386</v>
      </c>
      <c r="D11" s="57" t="s">
        <v>400</v>
      </c>
      <c r="E11" s="57" t="s">
        <v>401</v>
      </c>
      <c r="F11" s="60" t="s">
        <v>389</v>
      </c>
      <c r="G11" s="57" t="s">
        <v>571</v>
      </c>
      <c r="H11" s="57" t="s">
        <v>397</v>
      </c>
      <c r="I11" s="57" t="s">
        <v>398</v>
      </c>
      <c r="J11" s="57" t="s">
        <v>402</v>
      </c>
    </row>
    <row r="12" ht="22.5" customHeight="1" spans="1:10">
      <c r="A12" s="24"/>
      <c r="B12" s="24"/>
      <c r="C12" s="57" t="s">
        <v>403</v>
      </c>
      <c r="D12" s="57" t="s">
        <v>404</v>
      </c>
      <c r="E12" s="57" t="s">
        <v>405</v>
      </c>
      <c r="F12" s="60" t="s">
        <v>406</v>
      </c>
      <c r="G12" s="57" t="s">
        <v>572</v>
      </c>
      <c r="H12" s="57" t="s">
        <v>397</v>
      </c>
      <c r="I12" s="57" t="s">
        <v>392</v>
      </c>
      <c r="J12" s="57" t="s">
        <v>408</v>
      </c>
    </row>
    <row r="13" ht="22.5" customHeight="1" spans="1:10">
      <c r="A13" s="24"/>
      <c r="B13" s="24"/>
      <c r="C13" s="57" t="s">
        <v>403</v>
      </c>
      <c r="D13" s="57" t="s">
        <v>404</v>
      </c>
      <c r="E13" s="57" t="s">
        <v>573</v>
      </c>
      <c r="F13" s="60" t="s">
        <v>389</v>
      </c>
      <c r="G13" s="57" t="s">
        <v>574</v>
      </c>
      <c r="H13" s="57" t="s">
        <v>397</v>
      </c>
      <c r="I13" s="57" t="s">
        <v>392</v>
      </c>
      <c r="J13" s="57" t="s">
        <v>575</v>
      </c>
    </row>
    <row r="14" ht="22.5" customHeight="1" spans="1:10">
      <c r="A14" s="24"/>
      <c r="B14" s="24"/>
      <c r="C14" s="57" t="s">
        <v>409</v>
      </c>
      <c r="D14" s="57" t="s">
        <v>410</v>
      </c>
      <c r="E14" s="57" t="s">
        <v>411</v>
      </c>
      <c r="F14" s="60" t="s">
        <v>406</v>
      </c>
      <c r="G14" s="57" t="s">
        <v>576</v>
      </c>
      <c r="H14" s="57" t="s">
        <v>397</v>
      </c>
      <c r="I14" s="57" t="s">
        <v>392</v>
      </c>
      <c r="J14" s="57" t="s">
        <v>412</v>
      </c>
    </row>
    <row r="15" ht="22.5" customHeight="1" spans="1:10">
      <c r="A15" s="57" t="str">
        <f>"    "&amp;"人力资源和社会保障村级代办员州级补助资金"</f>
        <v>    人力资源和社会保障村级代办员州级补助资金</v>
      </c>
      <c r="B15" s="57" t="s">
        <v>577</v>
      </c>
      <c r="C15" s="24"/>
      <c r="D15" s="24"/>
      <c r="E15" s="24"/>
      <c r="F15" s="24"/>
      <c r="G15" s="24"/>
      <c r="H15" s="24"/>
      <c r="I15" s="24"/>
      <c r="J15" s="24"/>
    </row>
    <row r="16" ht="22.5" customHeight="1" spans="1:10">
      <c r="A16" s="24"/>
      <c r="B16" s="24"/>
      <c r="C16" s="57" t="s">
        <v>386</v>
      </c>
      <c r="D16" s="57" t="s">
        <v>387</v>
      </c>
      <c r="E16" s="57" t="s">
        <v>388</v>
      </c>
      <c r="F16" s="60" t="s">
        <v>389</v>
      </c>
      <c r="G16" s="57" t="s">
        <v>578</v>
      </c>
      <c r="H16" s="57" t="s">
        <v>391</v>
      </c>
      <c r="I16" s="57" t="s">
        <v>392</v>
      </c>
      <c r="J16" s="57" t="s">
        <v>566</v>
      </c>
    </row>
    <row r="17" ht="22.5" customHeight="1" spans="1:10">
      <c r="A17" s="24"/>
      <c r="B17" s="24"/>
      <c r="C17" s="57" t="s">
        <v>386</v>
      </c>
      <c r="D17" s="57" t="s">
        <v>394</v>
      </c>
      <c r="E17" s="57" t="s">
        <v>567</v>
      </c>
      <c r="F17" s="60" t="s">
        <v>389</v>
      </c>
      <c r="G17" s="57" t="s">
        <v>396</v>
      </c>
      <c r="H17" s="57" t="s">
        <v>397</v>
      </c>
      <c r="I17" s="57" t="s">
        <v>398</v>
      </c>
      <c r="J17" s="57" t="s">
        <v>569</v>
      </c>
    </row>
    <row r="18" ht="22.5" customHeight="1" spans="1:10">
      <c r="A18" s="24"/>
      <c r="B18" s="24"/>
      <c r="C18" s="57" t="s">
        <v>386</v>
      </c>
      <c r="D18" s="57" t="s">
        <v>400</v>
      </c>
      <c r="E18" s="57" t="s">
        <v>401</v>
      </c>
      <c r="F18" s="60" t="s">
        <v>389</v>
      </c>
      <c r="G18" s="57" t="s">
        <v>396</v>
      </c>
      <c r="H18" s="57" t="s">
        <v>397</v>
      </c>
      <c r="I18" s="57" t="s">
        <v>398</v>
      </c>
      <c r="J18" s="57" t="s">
        <v>402</v>
      </c>
    </row>
    <row r="19" ht="22.5" customHeight="1" spans="1:10">
      <c r="A19" s="24"/>
      <c r="B19" s="24"/>
      <c r="C19" s="57" t="s">
        <v>403</v>
      </c>
      <c r="D19" s="57" t="s">
        <v>404</v>
      </c>
      <c r="E19" s="57" t="s">
        <v>405</v>
      </c>
      <c r="F19" s="60" t="s">
        <v>389</v>
      </c>
      <c r="G19" s="57" t="s">
        <v>407</v>
      </c>
      <c r="H19" s="57" t="s">
        <v>397</v>
      </c>
      <c r="I19" s="57" t="s">
        <v>398</v>
      </c>
      <c r="J19" s="57" t="s">
        <v>408</v>
      </c>
    </row>
    <row r="20" ht="22.5" customHeight="1" spans="1:10">
      <c r="A20" s="24"/>
      <c r="B20" s="24"/>
      <c r="C20" s="57" t="s">
        <v>409</v>
      </c>
      <c r="D20" s="57" t="s">
        <v>410</v>
      </c>
      <c r="E20" s="57" t="s">
        <v>411</v>
      </c>
      <c r="F20" s="60" t="s">
        <v>389</v>
      </c>
      <c r="G20" s="57" t="s">
        <v>471</v>
      </c>
      <c r="H20" s="57" t="s">
        <v>397</v>
      </c>
      <c r="I20" s="57" t="s">
        <v>398</v>
      </c>
      <c r="J20" s="57" t="s">
        <v>412</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5" sqref="A15"/>
    </sheetView>
  </sheetViews>
  <sheetFormatPr defaultColWidth="10.7083333333333" defaultRowHeight="12" customHeight="1" outlineLevelCol="7"/>
  <cols>
    <col min="1" max="1" width="33.85" customWidth="1"/>
    <col min="2" max="2" width="21.85" customWidth="1"/>
    <col min="3" max="3" width="29" customWidth="1"/>
    <col min="4" max="4" width="27.575" customWidth="1"/>
    <col min="5" max="5" width="20.85" customWidth="1"/>
    <col min="6" max="6" width="27.575" customWidth="1"/>
    <col min="7" max="7" width="29.2833333333333" customWidth="1"/>
    <col min="8" max="8" width="22" customWidth="1"/>
  </cols>
  <sheetData>
    <row r="1" ht="14.25" customHeight="1" spans="8:8">
      <c r="H1" s="37" t="s">
        <v>579</v>
      </c>
    </row>
    <row r="2" ht="34.5" customHeight="1" spans="1:8">
      <c r="A2" s="38" t="s">
        <v>580</v>
      </c>
      <c r="B2" s="5"/>
      <c r="C2" s="5"/>
      <c r="D2" s="5"/>
      <c r="E2" s="5"/>
      <c r="F2" s="5"/>
      <c r="G2" s="5"/>
      <c r="H2" s="5"/>
    </row>
    <row r="3" ht="19.5" customHeight="1" spans="1:8">
      <c r="A3" s="39" t="str">
        <f>"单位名称："&amp;"迪庆藏族自治州人力资源和社会保障局"</f>
        <v>单位名称：迪庆藏族自治州人力资源和社会保障局</v>
      </c>
      <c r="B3" s="7"/>
      <c r="C3" s="40"/>
      <c r="H3" s="41" t="s">
        <v>212</v>
      </c>
    </row>
    <row r="4" ht="18" customHeight="1" spans="1:8">
      <c r="A4" s="11" t="s">
        <v>221</v>
      </c>
      <c r="B4" s="11" t="s">
        <v>581</v>
      </c>
      <c r="C4" s="11" t="s">
        <v>582</v>
      </c>
      <c r="D4" s="11" t="s">
        <v>583</v>
      </c>
      <c r="E4" s="11" t="s">
        <v>584</v>
      </c>
      <c r="F4" s="42" t="s">
        <v>585</v>
      </c>
      <c r="G4" s="43"/>
      <c r="H4" s="44"/>
    </row>
    <row r="5" ht="18" customHeight="1" spans="1:8">
      <c r="A5" s="18"/>
      <c r="B5" s="18"/>
      <c r="C5" s="18"/>
      <c r="D5" s="18"/>
      <c r="E5" s="18"/>
      <c r="F5" s="45" t="s">
        <v>521</v>
      </c>
      <c r="G5" s="45" t="s">
        <v>586</v>
      </c>
      <c r="H5" s="45" t="s">
        <v>587</v>
      </c>
    </row>
    <row r="6" ht="21" customHeight="1" spans="1:8">
      <c r="A6" s="45">
        <v>1</v>
      </c>
      <c r="B6" s="45">
        <v>2</v>
      </c>
      <c r="C6" s="45">
        <v>3</v>
      </c>
      <c r="D6" s="45">
        <v>4</v>
      </c>
      <c r="E6" s="45">
        <v>5</v>
      </c>
      <c r="F6" s="45">
        <v>6</v>
      </c>
      <c r="G6" s="45">
        <v>7</v>
      </c>
      <c r="H6" s="45">
        <v>8</v>
      </c>
    </row>
    <row r="7" ht="22.5" customHeight="1" spans="1:8">
      <c r="A7" s="46"/>
      <c r="B7" s="46"/>
      <c r="C7" s="46"/>
      <c r="D7" s="46"/>
      <c r="E7" s="46"/>
      <c r="F7" s="47"/>
      <c r="G7" s="48"/>
      <c r="H7" s="49"/>
    </row>
    <row r="8" ht="22.5" customHeight="1" spans="1:8">
      <c r="A8" s="50" t="s">
        <v>57</v>
      </c>
      <c r="B8" s="51"/>
      <c r="C8" s="51"/>
      <c r="D8" s="51"/>
      <c r="E8" s="52"/>
      <c r="F8" s="36"/>
      <c r="G8" s="49"/>
      <c r="H8" s="49"/>
    </row>
    <row r="11" customHeight="1" spans="1:1">
      <c r="A11" t="s">
        <v>588</v>
      </c>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3"/>
  <sheetViews>
    <sheetView showZeros="0" topLeftCell="C1" workbookViewId="0">
      <selection activeCell="E19" sqref="E19"/>
    </sheetView>
  </sheetViews>
  <sheetFormatPr defaultColWidth="10.7083333333333" defaultRowHeight="14.25" customHeight="1"/>
  <cols>
    <col min="1" max="1" width="15.7083333333333" customWidth="1"/>
    <col min="2" max="3" width="27.85" customWidth="1"/>
    <col min="4" max="4" width="13" customWidth="1"/>
    <col min="5" max="5" width="20.7083333333333" customWidth="1"/>
    <col min="6" max="6" width="11.575" customWidth="1"/>
    <col min="7" max="7" width="20.7083333333333" customWidth="1"/>
    <col min="8" max="11" width="18" customWidth="1"/>
  </cols>
  <sheetData>
    <row r="1" ht="19.5" customHeight="1" spans="4:11">
      <c r="D1" s="1"/>
      <c r="E1" s="1"/>
      <c r="F1" s="1"/>
      <c r="G1" s="1"/>
      <c r="H1" s="2"/>
      <c r="I1" s="2"/>
      <c r="J1" s="2"/>
      <c r="K1" s="3" t="s">
        <v>589</v>
      </c>
    </row>
    <row r="2" ht="42.75" customHeight="1" spans="1:11">
      <c r="A2" s="4" t="s">
        <v>590</v>
      </c>
      <c r="B2" s="5"/>
      <c r="C2" s="5"/>
      <c r="D2" s="5"/>
      <c r="E2" s="5"/>
      <c r="F2" s="5"/>
      <c r="G2" s="5"/>
      <c r="H2" s="5"/>
      <c r="I2" s="5"/>
      <c r="J2" s="5"/>
      <c r="K2" s="5"/>
    </row>
    <row r="3" ht="19.5" customHeight="1" spans="1:11">
      <c r="A3" s="6" t="str">
        <f>"单位名称："&amp;"迪庆藏族自治州人力资源和社会保障局"</f>
        <v>单位名称：迪庆藏族自治州人力资源和社会保障局</v>
      </c>
      <c r="B3" s="7"/>
      <c r="C3" s="7"/>
      <c r="D3" s="7"/>
      <c r="E3" s="7"/>
      <c r="F3" s="7"/>
      <c r="G3" s="7"/>
      <c r="H3" s="8"/>
      <c r="I3" s="8"/>
      <c r="J3" s="8"/>
      <c r="K3" s="9" t="s">
        <v>212</v>
      </c>
    </row>
    <row r="4" ht="21.75" customHeight="1" spans="1:11">
      <c r="A4" s="10" t="s">
        <v>315</v>
      </c>
      <c r="B4" s="10" t="s">
        <v>223</v>
      </c>
      <c r="C4" s="10" t="s">
        <v>316</v>
      </c>
      <c r="D4" s="11" t="s">
        <v>224</v>
      </c>
      <c r="E4" s="11" t="s">
        <v>225</v>
      </c>
      <c r="F4" s="11" t="s">
        <v>226</v>
      </c>
      <c r="G4" s="11" t="s">
        <v>227</v>
      </c>
      <c r="H4" s="28" t="s">
        <v>57</v>
      </c>
      <c r="I4" s="12" t="s">
        <v>591</v>
      </c>
      <c r="J4" s="13"/>
      <c r="K4" s="14"/>
    </row>
    <row r="5" ht="21.75" customHeight="1" spans="1:11">
      <c r="A5" s="15"/>
      <c r="B5" s="15"/>
      <c r="C5" s="15"/>
      <c r="D5" s="16"/>
      <c r="E5" s="16"/>
      <c r="F5" s="16"/>
      <c r="G5" s="16"/>
      <c r="H5" s="29"/>
      <c r="I5" s="11" t="s">
        <v>60</v>
      </c>
      <c r="J5" s="11" t="s">
        <v>61</v>
      </c>
      <c r="K5" s="11" t="s">
        <v>62</v>
      </c>
    </row>
    <row r="6" ht="40.5" customHeight="1" spans="1:11">
      <c r="A6" s="17"/>
      <c r="B6" s="17"/>
      <c r="C6" s="17"/>
      <c r="D6" s="18"/>
      <c r="E6" s="18"/>
      <c r="F6" s="18"/>
      <c r="G6" s="18"/>
      <c r="H6" s="30"/>
      <c r="I6" s="18" t="s">
        <v>59</v>
      </c>
      <c r="J6" s="18"/>
      <c r="K6" s="18"/>
    </row>
    <row r="7" ht="19.5" customHeight="1" spans="1:11">
      <c r="A7" s="19">
        <v>1</v>
      </c>
      <c r="B7" s="19">
        <v>2</v>
      </c>
      <c r="C7" s="19">
        <v>3</v>
      </c>
      <c r="D7" s="19">
        <v>4</v>
      </c>
      <c r="E7" s="19">
        <v>5</v>
      </c>
      <c r="F7" s="19">
        <v>6</v>
      </c>
      <c r="G7" s="19">
        <v>7</v>
      </c>
      <c r="H7" s="19">
        <v>8</v>
      </c>
      <c r="I7" s="19">
        <v>9</v>
      </c>
      <c r="J7" s="20">
        <v>10</v>
      </c>
      <c r="K7" s="20">
        <v>11</v>
      </c>
    </row>
    <row r="8" ht="22.5" customHeight="1" spans="1:11">
      <c r="A8" s="31"/>
      <c r="B8" s="32"/>
      <c r="C8" s="32"/>
      <c r="D8" s="32"/>
      <c r="E8" s="32"/>
      <c r="F8" s="32"/>
      <c r="G8" s="32"/>
      <c r="H8" s="23"/>
      <c r="I8" s="23"/>
      <c r="J8" s="23"/>
      <c r="K8" s="36"/>
    </row>
    <row r="9" ht="22.5" customHeight="1" spans="1:11">
      <c r="A9" s="31"/>
      <c r="B9" s="32"/>
      <c r="C9" s="32"/>
      <c r="D9" s="32"/>
      <c r="E9" s="32"/>
      <c r="F9" s="32"/>
      <c r="G9" s="32"/>
      <c r="H9" s="23"/>
      <c r="I9" s="23"/>
      <c r="J9" s="23"/>
      <c r="K9" s="36"/>
    </row>
    <row r="10" ht="22.5" customHeight="1" spans="1:11">
      <c r="A10" s="33" t="s">
        <v>131</v>
      </c>
      <c r="B10" s="34"/>
      <c r="C10" s="34"/>
      <c r="D10" s="34"/>
      <c r="E10" s="34"/>
      <c r="F10" s="34"/>
      <c r="G10" s="35"/>
      <c r="H10" s="23"/>
      <c r="I10" s="23"/>
      <c r="J10" s="23"/>
      <c r="K10" s="36"/>
    </row>
    <row r="13" customHeight="1" spans="3:3">
      <c r="C13" t="s">
        <v>592</v>
      </c>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Zeros="0" tabSelected="1" workbookViewId="0">
      <selection activeCell="D23" sqref="D23"/>
    </sheetView>
  </sheetViews>
  <sheetFormatPr defaultColWidth="10.7083333333333" defaultRowHeight="14.25" customHeight="1" outlineLevelCol="6"/>
  <cols>
    <col min="1" max="1" width="34.2833333333333" customWidth="1"/>
    <col min="2" max="2" width="27" customWidth="1"/>
    <col min="3" max="3" width="36.85" customWidth="1"/>
    <col min="4" max="4" width="23.85" customWidth="1"/>
    <col min="5" max="7" width="27.85" customWidth="1"/>
  </cols>
  <sheetData>
    <row r="1" ht="18.75" customHeight="1" spans="4:7">
      <c r="D1" s="1"/>
      <c r="E1" s="2"/>
      <c r="F1" s="2"/>
      <c r="G1" s="3" t="s">
        <v>593</v>
      </c>
    </row>
    <row r="2" ht="36.75" customHeight="1" spans="1:7">
      <c r="A2" s="4" t="s">
        <v>594</v>
      </c>
      <c r="B2" s="5"/>
      <c r="C2" s="5"/>
      <c r="D2" s="5"/>
      <c r="E2" s="5"/>
      <c r="F2" s="5"/>
      <c r="G2" s="5"/>
    </row>
    <row r="3" ht="22.5" customHeight="1" spans="1:7">
      <c r="A3" s="6" t="str">
        <f>"单位名称："&amp;"迪庆藏族自治州人力资源和社会保障局"</f>
        <v>单位名称：迪庆藏族自治州人力资源和社会保障局</v>
      </c>
      <c r="B3" s="7"/>
      <c r="C3" s="7"/>
      <c r="D3" s="7"/>
      <c r="E3" s="8"/>
      <c r="F3" s="8"/>
      <c r="G3" s="9" t="s">
        <v>212</v>
      </c>
    </row>
    <row r="4" ht="21.75" customHeight="1" spans="1:7">
      <c r="A4" s="10" t="s">
        <v>316</v>
      </c>
      <c r="B4" s="10" t="s">
        <v>315</v>
      </c>
      <c r="C4" s="10" t="s">
        <v>223</v>
      </c>
      <c r="D4" s="11" t="s">
        <v>595</v>
      </c>
      <c r="E4" s="12" t="s">
        <v>60</v>
      </c>
      <c r="F4" s="13"/>
      <c r="G4" s="14"/>
    </row>
    <row r="5" ht="21.75" customHeight="1" spans="1:7">
      <c r="A5" s="15"/>
      <c r="B5" s="15"/>
      <c r="C5" s="15"/>
      <c r="D5" s="16"/>
      <c r="E5" s="10" t="s">
        <v>596</v>
      </c>
      <c r="F5" s="10" t="s">
        <v>597</v>
      </c>
      <c r="G5" s="11" t="s">
        <v>598</v>
      </c>
    </row>
    <row r="6" ht="40.5" customHeight="1" spans="1:7">
      <c r="A6" s="17"/>
      <c r="B6" s="17"/>
      <c r="C6" s="17"/>
      <c r="D6" s="18"/>
      <c r="E6" s="17" t="s">
        <v>59</v>
      </c>
      <c r="F6" s="17"/>
      <c r="G6" s="18"/>
    </row>
    <row r="7" ht="19.5" customHeight="1" spans="1:7">
      <c r="A7" s="19">
        <v>1</v>
      </c>
      <c r="B7" s="19">
        <v>2</v>
      </c>
      <c r="C7" s="19">
        <v>3</v>
      </c>
      <c r="D7" s="19">
        <v>4</v>
      </c>
      <c r="E7" s="19">
        <v>8</v>
      </c>
      <c r="F7" s="19">
        <v>9</v>
      </c>
      <c r="G7" s="20">
        <v>10</v>
      </c>
    </row>
    <row r="8" ht="22.5" customHeight="1" spans="1:7">
      <c r="A8" s="21" t="s">
        <v>72</v>
      </c>
      <c r="B8" s="22"/>
      <c r="C8" s="22"/>
      <c r="D8" s="21"/>
      <c r="E8" s="23">
        <v>10365100</v>
      </c>
      <c r="F8" s="23"/>
      <c r="G8" s="23"/>
    </row>
    <row r="9" ht="22.5" customHeight="1" spans="1:7">
      <c r="A9" s="21"/>
      <c r="B9" s="22" t="s">
        <v>599</v>
      </c>
      <c r="C9" s="22" t="s">
        <v>362</v>
      </c>
      <c r="D9" s="21" t="s">
        <v>600</v>
      </c>
      <c r="E9" s="23">
        <v>2200000</v>
      </c>
      <c r="F9" s="23"/>
      <c r="G9" s="23"/>
    </row>
    <row r="10" ht="22.5" customHeight="1" spans="1:7">
      <c r="A10" s="24"/>
      <c r="B10" s="22" t="s">
        <v>601</v>
      </c>
      <c r="C10" s="22" t="s">
        <v>360</v>
      </c>
      <c r="D10" s="21" t="s">
        <v>600</v>
      </c>
      <c r="E10" s="23">
        <v>500000</v>
      </c>
      <c r="F10" s="23"/>
      <c r="G10" s="23"/>
    </row>
    <row r="11" ht="22.5" customHeight="1" spans="1:7">
      <c r="A11" s="24"/>
      <c r="B11" s="22" t="s">
        <v>601</v>
      </c>
      <c r="C11" s="22" t="s">
        <v>333</v>
      </c>
      <c r="D11" s="21" t="s">
        <v>600</v>
      </c>
      <c r="E11" s="23">
        <v>2882100</v>
      </c>
      <c r="F11" s="23"/>
      <c r="G11" s="23"/>
    </row>
    <row r="12" ht="22.5" customHeight="1" spans="1:7">
      <c r="A12" s="24"/>
      <c r="B12" s="22" t="s">
        <v>602</v>
      </c>
      <c r="C12" s="22" t="s">
        <v>369</v>
      </c>
      <c r="D12" s="21" t="s">
        <v>600</v>
      </c>
      <c r="E12" s="23">
        <v>160000</v>
      </c>
      <c r="F12" s="23"/>
      <c r="G12" s="23"/>
    </row>
    <row r="13" ht="22.5" customHeight="1" spans="1:7">
      <c r="A13" s="24"/>
      <c r="B13" s="22" t="s">
        <v>602</v>
      </c>
      <c r="C13" s="22" t="s">
        <v>365</v>
      </c>
      <c r="D13" s="21" t="s">
        <v>600</v>
      </c>
      <c r="E13" s="23">
        <v>80000</v>
      </c>
      <c r="F13" s="23"/>
      <c r="G13" s="23"/>
    </row>
    <row r="14" ht="22.5" customHeight="1" spans="1:7">
      <c r="A14" s="24"/>
      <c r="B14" s="22" t="s">
        <v>602</v>
      </c>
      <c r="C14" s="22" t="s">
        <v>354</v>
      </c>
      <c r="D14" s="21" t="s">
        <v>600</v>
      </c>
      <c r="E14" s="23">
        <v>260000</v>
      </c>
      <c r="F14" s="23"/>
      <c r="G14" s="23"/>
    </row>
    <row r="15" ht="22.5" customHeight="1" spans="1:7">
      <c r="A15" s="24"/>
      <c r="B15" s="22" t="s">
        <v>602</v>
      </c>
      <c r="C15" s="22" t="s">
        <v>341</v>
      </c>
      <c r="D15" s="21" t="s">
        <v>600</v>
      </c>
      <c r="E15" s="23">
        <v>160000</v>
      </c>
      <c r="F15" s="23"/>
      <c r="G15" s="23"/>
    </row>
    <row r="16" ht="22.5" customHeight="1" spans="1:7">
      <c r="A16" s="24"/>
      <c r="B16" s="22" t="s">
        <v>602</v>
      </c>
      <c r="C16" s="22" t="s">
        <v>337</v>
      </c>
      <c r="D16" s="21" t="s">
        <v>600</v>
      </c>
      <c r="E16" s="23">
        <v>3000000</v>
      </c>
      <c r="F16" s="23"/>
      <c r="G16" s="23"/>
    </row>
    <row r="17" ht="22.5" customHeight="1" spans="1:7">
      <c r="A17" s="24"/>
      <c r="B17" s="22" t="s">
        <v>603</v>
      </c>
      <c r="C17" s="22" t="s">
        <v>358</v>
      </c>
      <c r="D17" s="21" t="s">
        <v>604</v>
      </c>
      <c r="E17" s="23">
        <v>118200</v>
      </c>
      <c r="F17" s="23"/>
      <c r="G17" s="23"/>
    </row>
    <row r="18" ht="22.5" customHeight="1" spans="1:7">
      <c r="A18" s="24"/>
      <c r="B18" s="22" t="s">
        <v>603</v>
      </c>
      <c r="C18" s="22" t="s">
        <v>345</v>
      </c>
      <c r="D18" s="21" t="s">
        <v>604</v>
      </c>
      <c r="E18" s="23">
        <v>1004800</v>
      </c>
      <c r="F18" s="23"/>
      <c r="G18" s="23"/>
    </row>
    <row r="19" ht="22.5" customHeight="1" spans="1:7">
      <c r="A19" s="25" t="s">
        <v>57</v>
      </c>
      <c r="B19" s="26" t="s">
        <v>564</v>
      </c>
      <c r="C19" s="26"/>
      <c r="D19" s="27"/>
      <c r="E19" s="23">
        <v>10365100</v>
      </c>
      <c r="F19" s="23"/>
      <c r="G19" s="23"/>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B1" workbookViewId="0">
      <selection activeCell="J16" sqref="J16"/>
    </sheetView>
  </sheetViews>
  <sheetFormatPr defaultColWidth="10.7083333333333" defaultRowHeight="14.25" customHeight="1"/>
  <cols>
    <col min="1" max="1" width="24.7083333333333" customWidth="1"/>
    <col min="2" max="2" width="41.1416666666667" customWidth="1"/>
    <col min="3" max="8" width="23.85" customWidth="1"/>
    <col min="9" max="11" width="24" customWidth="1"/>
    <col min="12" max="12" width="23.85" customWidth="1"/>
    <col min="13" max="13" width="24" customWidth="1"/>
    <col min="14" max="19" width="23.85" customWidth="1"/>
  </cols>
  <sheetData>
    <row r="1" ht="19.5" customHeight="1" spans="10:19">
      <c r="J1" s="206"/>
      <c r="O1" s="80"/>
      <c r="P1" s="80"/>
      <c r="Q1" s="80"/>
      <c r="R1" s="80"/>
      <c r="S1" s="61" t="s">
        <v>53</v>
      </c>
    </row>
    <row r="2" ht="57.75" customHeight="1" spans="1:19">
      <c r="A2" s="156" t="s">
        <v>54</v>
      </c>
      <c r="B2" s="212"/>
      <c r="C2" s="212"/>
      <c r="D2" s="212"/>
      <c r="E2" s="212"/>
      <c r="F2" s="212"/>
      <c r="G2" s="212"/>
      <c r="H2" s="212"/>
      <c r="I2" s="212"/>
      <c r="J2" s="212"/>
      <c r="K2" s="212"/>
      <c r="L2" s="212"/>
      <c r="M2" s="212"/>
      <c r="N2" s="212"/>
      <c r="O2" s="230"/>
      <c r="P2" s="230"/>
      <c r="Q2" s="230"/>
      <c r="R2" s="230"/>
      <c r="S2" s="230"/>
    </row>
    <row r="3" ht="21" customHeight="1" spans="1:19">
      <c r="A3" s="39" t="str">
        <f>"单位名称："&amp;"迪庆藏族自治州人力资源和社会保障局"</f>
        <v>单位名称：迪庆藏族自治州人力资源和社会保障局</v>
      </c>
      <c r="B3" s="8"/>
      <c r="C3" s="8"/>
      <c r="D3" s="8"/>
      <c r="E3" s="8"/>
      <c r="F3" s="8"/>
      <c r="G3" s="8"/>
      <c r="H3" s="8"/>
      <c r="I3" s="8"/>
      <c r="J3" s="84"/>
      <c r="K3" s="8"/>
      <c r="L3" s="8"/>
      <c r="M3" s="8"/>
      <c r="N3" s="8"/>
      <c r="O3" s="84"/>
      <c r="P3" s="84"/>
      <c r="Q3" s="84"/>
      <c r="R3" s="84"/>
      <c r="S3" s="102" t="s">
        <v>2</v>
      </c>
    </row>
    <row r="4" ht="18.75" customHeight="1" spans="1:19">
      <c r="A4" s="213" t="s">
        <v>55</v>
      </c>
      <c r="B4" s="214" t="s">
        <v>56</v>
      </c>
      <c r="C4" s="214" t="s">
        <v>57</v>
      </c>
      <c r="D4" s="215" t="s">
        <v>58</v>
      </c>
      <c r="E4" s="216"/>
      <c r="F4" s="216"/>
      <c r="G4" s="216"/>
      <c r="H4" s="216"/>
      <c r="I4" s="216"/>
      <c r="J4" s="231"/>
      <c r="K4" s="216"/>
      <c r="L4" s="216"/>
      <c r="M4" s="216"/>
      <c r="N4" s="210"/>
      <c r="O4" s="215" t="s">
        <v>46</v>
      </c>
      <c r="P4" s="215"/>
      <c r="Q4" s="215"/>
      <c r="R4" s="215"/>
      <c r="S4" s="234"/>
    </row>
    <row r="5" ht="19.5" customHeight="1" spans="1:19">
      <c r="A5" s="217"/>
      <c r="B5" s="218"/>
      <c r="C5" s="218"/>
      <c r="D5" s="219" t="s">
        <v>59</v>
      </c>
      <c r="E5" s="219" t="s">
        <v>60</v>
      </c>
      <c r="F5" s="219" t="s">
        <v>61</v>
      </c>
      <c r="G5" s="219" t="s">
        <v>62</v>
      </c>
      <c r="H5" s="219" t="s">
        <v>63</v>
      </c>
      <c r="I5" s="232" t="s">
        <v>64</v>
      </c>
      <c r="J5" s="232"/>
      <c r="K5" s="232"/>
      <c r="L5" s="232"/>
      <c r="M5" s="232"/>
      <c r="N5" s="222"/>
      <c r="O5" s="219" t="s">
        <v>59</v>
      </c>
      <c r="P5" s="219" t="s">
        <v>60</v>
      </c>
      <c r="Q5" s="219" t="s">
        <v>61</v>
      </c>
      <c r="R5" s="219" t="s">
        <v>62</v>
      </c>
      <c r="S5" s="219" t="s">
        <v>65</v>
      </c>
    </row>
    <row r="6" ht="28.5" customHeight="1" spans="1:19">
      <c r="A6" s="220"/>
      <c r="B6" s="221"/>
      <c r="C6" s="221"/>
      <c r="D6" s="222"/>
      <c r="E6" s="222"/>
      <c r="F6" s="222"/>
      <c r="G6" s="222"/>
      <c r="H6" s="222"/>
      <c r="I6" s="221" t="s">
        <v>59</v>
      </c>
      <c r="J6" s="221" t="s">
        <v>66</v>
      </c>
      <c r="K6" s="221" t="s">
        <v>67</v>
      </c>
      <c r="L6" s="221" t="s">
        <v>68</v>
      </c>
      <c r="M6" s="221" t="s">
        <v>69</v>
      </c>
      <c r="N6" s="221" t="s">
        <v>70</v>
      </c>
      <c r="O6" s="233"/>
      <c r="P6" s="233"/>
      <c r="Q6" s="233"/>
      <c r="R6" s="233"/>
      <c r="S6" s="222"/>
    </row>
    <row r="7" ht="20.25" customHeight="1" spans="1:19">
      <c r="A7" s="223">
        <v>1</v>
      </c>
      <c r="B7" s="223">
        <v>2</v>
      </c>
      <c r="C7" s="223">
        <v>3</v>
      </c>
      <c r="D7" s="223">
        <v>4</v>
      </c>
      <c r="E7" s="223">
        <v>5</v>
      </c>
      <c r="F7" s="223">
        <v>6</v>
      </c>
      <c r="G7" s="223">
        <v>7</v>
      </c>
      <c r="H7" s="223">
        <v>8</v>
      </c>
      <c r="I7" s="223">
        <v>9</v>
      </c>
      <c r="J7" s="223">
        <v>10</v>
      </c>
      <c r="K7" s="223">
        <v>11</v>
      </c>
      <c r="L7" s="223">
        <v>12</v>
      </c>
      <c r="M7" s="223">
        <v>13</v>
      </c>
      <c r="N7" s="223">
        <v>14</v>
      </c>
      <c r="O7" s="223">
        <v>15</v>
      </c>
      <c r="P7" s="223">
        <v>16</v>
      </c>
      <c r="Q7" s="223">
        <v>17</v>
      </c>
      <c r="R7" s="223">
        <v>18</v>
      </c>
      <c r="S7" s="223">
        <v>19</v>
      </c>
    </row>
    <row r="8" ht="22.5" customHeight="1" spans="1:19">
      <c r="A8" s="224" t="s">
        <v>71</v>
      </c>
      <c r="B8" s="225" t="s">
        <v>72</v>
      </c>
      <c r="C8" s="226">
        <v>32849549.05</v>
      </c>
      <c r="D8" s="226">
        <v>31795500.93</v>
      </c>
      <c r="E8" s="227">
        <v>31795500.93</v>
      </c>
      <c r="F8" s="227"/>
      <c r="G8" s="227"/>
      <c r="H8" s="227"/>
      <c r="I8" s="227"/>
      <c r="J8" s="227"/>
      <c r="K8" s="227"/>
      <c r="L8" s="227"/>
      <c r="M8" s="227"/>
      <c r="N8" s="227"/>
      <c r="O8" s="150">
        <v>1054048.12</v>
      </c>
      <c r="P8" s="150">
        <v>1054048.12</v>
      </c>
      <c r="Q8" s="150"/>
      <c r="R8" s="150"/>
      <c r="S8" s="150"/>
    </row>
    <row r="9" ht="22.5" customHeight="1" spans="1:19">
      <c r="A9" s="228" t="s">
        <v>57</v>
      </c>
      <c r="B9" s="229"/>
      <c r="C9" s="227">
        <v>32849549.05</v>
      </c>
      <c r="D9" s="227">
        <v>31795500.93</v>
      </c>
      <c r="E9" s="227">
        <v>31795500.93</v>
      </c>
      <c r="F9" s="227"/>
      <c r="G9" s="227"/>
      <c r="H9" s="227"/>
      <c r="I9" s="227"/>
      <c r="J9" s="227"/>
      <c r="K9" s="227"/>
      <c r="L9" s="227"/>
      <c r="M9" s="227"/>
      <c r="N9" s="227"/>
      <c r="O9" s="150">
        <v>1054048.12</v>
      </c>
      <c r="P9" s="150">
        <v>1054048.12</v>
      </c>
      <c r="Q9" s="150"/>
      <c r="R9" s="150"/>
      <c r="S9" s="150"/>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6"/>
  <sheetViews>
    <sheetView showZeros="0" workbookViewId="0">
      <selection activeCell="A2" sqref="A2:O2"/>
    </sheetView>
  </sheetViews>
  <sheetFormatPr defaultColWidth="10.7083333333333" defaultRowHeight="14.25" customHeight="1"/>
  <cols>
    <col min="1" max="1" width="16.7083333333333" customWidth="1"/>
    <col min="2" max="2" width="44" customWidth="1"/>
    <col min="3" max="6" width="22.2833333333333" customWidth="1"/>
    <col min="7" max="8" width="22.1416666666667" customWidth="1"/>
    <col min="9" max="9" width="22" customWidth="1"/>
    <col min="10" max="11" width="22.1416666666667" customWidth="1"/>
    <col min="12" max="14" width="22" customWidth="1"/>
    <col min="15" max="15" width="22.1416666666667" customWidth="1"/>
  </cols>
  <sheetData>
    <row r="1" ht="19.5" customHeight="1" spans="4:15">
      <c r="D1" s="206"/>
      <c r="H1" s="206"/>
      <c r="J1" s="206"/>
      <c r="O1" s="37" t="s">
        <v>73</v>
      </c>
    </row>
    <row r="2" ht="42" customHeight="1" spans="1:15">
      <c r="A2" s="4" t="s">
        <v>74</v>
      </c>
      <c r="B2" s="207"/>
      <c r="C2" s="207"/>
      <c r="D2" s="207"/>
      <c r="E2" s="207"/>
      <c r="F2" s="207"/>
      <c r="G2" s="207"/>
      <c r="H2" s="207"/>
      <c r="I2" s="207"/>
      <c r="J2" s="207"/>
      <c r="K2" s="207"/>
      <c r="L2" s="207"/>
      <c r="M2" s="207"/>
      <c r="N2" s="207"/>
      <c r="O2" s="207"/>
    </row>
    <row r="3" ht="24" customHeight="1" spans="1:15">
      <c r="A3" s="208" t="str">
        <f>"单位名称："&amp;"迪庆藏族自治州人力资源和社会保障局"</f>
        <v>单位名称：迪庆藏族自治州人力资源和社会保障局</v>
      </c>
      <c r="B3" s="209"/>
      <c r="C3" s="79"/>
      <c r="D3" s="2"/>
      <c r="E3" s="79"/>
      <c r="F3" s="79"/>
      <c r="G3" s="79"/>
      <c r="H3" s="2"/>
      <c r="I3" s="79"/>
      <c r="J3" s="2"/>
      <c r="K3" s="79"/>
      <c r="L3" s="79"/>
      <c r="M3" s="211"/>
      <c r="N3" s="211"/>
      <c r="O3" s="117" t="s">
        <v>2</v>
      </c>
    </row>
    <row r="4" ht="19.5" customHeight="1" spans="1:15">
      <c r="A4" s="10" t="s">
        <v>75</v>
      </c>
      <c r="B4" s="10" t="s">
        <v>76</v>
      </c>
      <c r="C4" s="10" t="s">
        <v>57</v>
      </c>
      <c r="D4" s="12" t="s">
        <v>60</v>
      </c>
      <c r="E4" s="69" t="s">
        <v>77</v>
      </c>
      <c r="F4" s="70" t="s">
        <v>78</v>
      </c>
      <c r="G4" s="10" t="s">
        <v>61</v>
      </c>
      <c r="H4" s="10" t="s">
        <v>62</v>
      </c>
      <c r="I4" s="10" t="s">
        <v>79</v>
      </c>
      <c r="J4" s="12" t="s">
        <v>80</v>
      </c>
      <c r="K4" s="13"/>
      <c r="L4" s="13"/>
      <c r="M4" s="13"/>
      <c r="N4" s="13"/>
      <c r="O4" s="14"/>
    </row>
    <row r="5" ht="33.75" customHeight="1" spans="1:15">
      <c r="A5" s="18"/>
      <c r="B5" s="18"/>
      <c r="C5" s="18"/>
      <c r="D5" s="184" t="s">
        <v>59</v>
      </c>
      <c r="E5" s="109" t="s">
        <v>77</v>
      </c>
      <c r="F5" s="109" t="s">
        <v>78</v>
      </c>
      <c r="G5" s="18"/>
      <c r="H5" s="18"/>
      <c r="I5" s="18"/>
      <c r="J5" s="184" t="s">
        <v>59</v>
      </c>
      <c r="K5" s="45" t="s">
        <v>81</v>
      </c>
      <c r="L5" s="45" t="s">
        <v>82</v>
      </c>
      <c r="M5" s="45" t="s">
        <v>83</v>
      </c>
      <c r="N5" s="45" t="s">
        <v>84</v>
      </c>
      <c r="O5" s="45" t="s">
        <v>85</v>
      </c>
    </row>
    <row r="6" ht="20.25" customHeight="1" spans="1:15">
      <c r="A6" s="138">
        <v>1</v>
      </c>
      <c r="B6" s="138">
        <v>2</v>
      </c>
      <c r="C6" s="184">
        <v>3</v>
      </c>
      <c r="D6" s="184">
        <v>4</v>
      </c>
      <c r="E6" s="184">
        <v>5</v>
      </c>
      <c r="F6" s="184">
        <v>6</v>
      </c>
      <c r="G6" s="184">
        <v>7</v>
      </c>
      <c r="H6" s="184">
        <v>8</v>
      </c>
      <c r="I6" s="184">
        <v>9</v>
      </c>
      <c r="J6" s="184">
        <v>10</v>
      </c>
      <c r="K6" s="184">
        <v>11</v>
      </c>
      <c r="L6" s="184">
        <v>12</v>
      </c>
      <c r="M6" s="184">
        <v>13</v>
      </c>
      <c r="N6" s="184">
        <v>14</v>
      </c>
      <c r="O6" s="184">
        <v>15</v>
      </c>
    </row>
    <row r="7" ht="22.5" customHeight="1" spans="1:15">
      <c r="A7" s="201" t="s">
        <v>86</v>
      </c>
      <c r="B7" s="201" t="s">
        <v>87</v>
      </c>
      <c r="C7" s="153">
        <v>108000</v>
      </c>
      <c r="D7" s="153">
        <v>108000</v>
      </c>
      <c r="E7" s="153">
        <v>108000</v>
      </c>
      <c r="F7" s="153"/>
      <c r="G7" s="153"/>
      <c r="H7" s="153"/>
      <c r="I7" s="153"/>
      <c r="J7" s="153"/>
      <c r="K7" s="153"/>
      <c r="L7" s="153"/>
      <c r="M7" s="153"/>
      <c r="N7" s="153"/>
      <c r="O7" s="153"/>
    </row>
    <row r="8" ht="22.5" customHeight="1" spans="1:15">
      <c r="A8" s="201" t="s">
        <v>88</v>
      </c>
      <c r="B8" s="201" t="str">
        <f>"  "&amp;"其他一般公共服务支出"</f>
        <v>  其他一般公共服务支出</v>
      </c>
      <c r="C8" s="153">
        <v>108000</v>
      </c>
      <c r="D8" s="153">
        <v>108000</v>
      </c>
      <c r="E8" s="153">
        <v>108000</v>
      </c>
      <c r="F8" s="153"/>
      <c r="G8" s="153"/>
      <c r="H8" s="153"/>
      <c r="I8" s="153"/>
      <c r="J8" s="153"/>
      <c r="K8" s="153"/>
      <c r="L8" s="153"/>
      <c r="M8" s="153"/>
      <c r="N8" s="153"/>
      <c r="O8" s="153"/>
    </row>
    <row r="9" ht="22.5" customHeight="1" spans="1:15">
      <c r="A9" s="201" t="s">
        <v>89</v>
      </c>
      <c r="B9" s="201" t="str">
        <f>"    "&amp;"其他一般公共服务支出"</f>
        <v>    其他一般公共服务支出</v>
      </c>
      <c r="C9" s="153">
        <v>108000</v>
      </c>
      <c r="D9" s="153">
        <v>108000</v>
      </c>
      <c r="E9" s="153">
        <v>108000</v>
      </c>
      <c r="F9" s="153"/>
      <c r="G9" s="153"/>
      <c r="H9" s="153"/>
      <c r="I9" s="153"/>
      <c r="J9" s="153"/>
      <c r="K9" s="153"/>
      <c r="L9" s="153"/>
      <c r="M9" s="153"/>
      <c r="N9" s="153"/>
      <c r="O9" s="153"/>
    </row>
    <row r="10" ht="22.5" customHeight="1" spans="1:15">
      <c r="A10" s="201" t="s">
        <v>90</v>
      </c>
      <c r="B10" s="201" t="s">
        <v>91</v>
      </c>
      <c r="C10" s="153">
        <v>25312346.97</v>
      </c>
      <c r="D10" s="153">
        <v>25312346.97</v>
      </c>
      <c r="E10" s="153">
        <v>17897998.85</v>
      </c>
      <c r="F10" s="153">
        <v>7414348.12</v>
      </c>
      <c r="G10" s="153"/>
      <c r="H10" s="153"/>
      <c r="I10" s="153"/>
      <c r="J10" s="153"/>
      <c r="K10" s="153"/>
      <c r="L10" s="153"/>
      <c r="M10" s="153"/>
      <c r="N10" s="153"/>
      <c r="O10" s="153"/>
    </row>
    <row r="11" ht="22.5" customHeight="1" spans="1:15">
      <c r="A11" s="201" t="s">
        <v>92</v>
      </c>
      <c r="B11" s="201" t="str">
        <f>"  "&amp;"人力资源和社会保障管理事务"</f>
        <v>  人力资源和社会保障管理事务</v>
      </c>
      <c r="C11" s="153">
        <v>19068700.61</v>
      </c>
      <c r="D11" s="153">
        <v>19068700.61</v>
      </c>
      <c r="E11" s="153">
        <v>15720500.61</v>
      </c>
      <c r="F11" s="153">
        <v>3348200</v>
      </c>
      <c r="G11" s="153"/>
      <c r="H11" s="153"/>
      <c r="I11" s="153"/>
      <c r="J11" s="153"/>
      <c r="K11" s="153"/>
      <c r="L11" s="153"/>
      <c r="M11" s="153"/>
      <c r="N11" s="153"/>
      <c r="O11" s="153"/>
    </row>
    <row r="12" ht="22.5" customHeight="1" spans="1:15">
      <c r="A12" s="201" t="s">
        <v>93</v>
      </c>
      <c r="B12" s="201" t="str">
        <f>"    "&amp;"行政运行"</f>
        <v>    行政运行</v>
      </c>
      <c r="C12" s="153">
        <v>15720500.61</v>
      </c>
      <c r="D12" s="153">
        <v>15720500.61</v>
      </c>
      <c r="E12" s="153">
        <v>15720500.61</v>
      </c>
      <c r="F12" s="153"/>
      <c r="G12" s="153"/>
      <c r="H12" s="153"/>
      <c r="I12" s="153"/>
      <c r="J12" s="153"/>
      <c r="K12" s="153"/>
      <c r="L12" s="153"/>
      <c r="M12" s="153"/>
      <c r="N12" s="153"/>
      <c r="O12" s="153"/>
    </row>
    <row r="13" ht="22.5" customHeight="1" spans="1:15">
      <c r="A13" s="201" t="s">
        <v>94</v>
      </c>
      <c r="B13" s="201" t="str">
        <f>"    "&amp;"综合业务管理"</f>
        <v>    综合业务管理</v>
      </c>
      <c r="C13" s="153">
        <v>118200</v>
      </c>
      <c r="D13" s="153">
        <v>118200</v>
      </c>
      <c r="E13" s="153"/>
      <c r="F13" s="153">
        <v>118200</v>
      </c>
      <c r="G13" s="153"/>
      <c r="H13" s="153"/>
      <c r="I13" s="153"/>
      <c r="J13" s="153"/>
      <c r="K13" s="153"/>
      <c r="L13" s="153"/>
      <c r="M13" s="153"/>
      <c r="N13" s="153"/>
      <c r="O13" s="153"/>
    </row>
    <row r="14" ht="22.5" customHeight="1" spans="1:15">
      <c r="A14" s="201" t="s">
        <v>95</v>
      </c>
      <c r="B14" s="201" t="str">
        <f>"    "&amp;"劳动保障监察"</f>
        <v>    劳动保障监察</v>
      </c>
      <c r="C14" s="153">
        <v>260000</v>
      </c>
      <c r="D14" s="153">
        <v>260000</v>
      </c>
      <c r="E14" s="153"/>
      <c r="F14" s="153">
        <v>260000</v>
      </c>
      <c r="G14" s="153"/>
      <c r="H14" s="153"/>
      <c r="I14" s="153"/>
      <c r="J14" s="153"/>
      <c r="K14" s="153"/>
      <c r="L14" s="153"/>
      <c r="M14" s="153"/>
      <c r="N14" s="153"/>
      <c r="O14" s="153"/>
    </row>
    <row r="15" ht="22.5" customHeight="1" spans="1:15">
      <c r="A15" s="201" t="s">
        <v>96</v>
      </c>
      <c r="B15" s="201" t="str">
        <f>"    "&amp;"其他人力资源和社会保障管理事务支出"</f>
        <v>    其他人力资源和社会保障管理事务支出</v>
      </c>
      <c r="C15" s="153">
        <v>2970000</v>
      </c>
      <c r="D15" s="153">
        <v>2970000</v>
      </c>
      <c r="E15" s="153"/>
      <c r="F15" s="153">
        <v>2970000</v>
      </c>
      <c r="G15" s="153"/>
      <c r="H15" s="153"/>
      <c r="I15" s="153"/>
      <c r="J15" s="153"/>
      <c r="K15" s="153"/>
      <c r="L15" s="153"/>
      <c r="M15" s="153"/>
      <c r="N15" s="153"/>
      <c r="O15" s="153"/>
    </row>
    <row r="16" ht="22.5" customHeight="1" spans="1:15">
      <c r="A16" s="201" t="s">
        <v>97</v>
      </c>
      <c r="B16" s="201" t="str">
        <f>"  "&amp;"行政事业单位养老支出"</f>
        <v>  行政事业单位养老支出</v>
      </c>
      <c r="C16" s="153">
        <v>2157710.24</v>
      </c>
      <c r="D16" s="153">
        <v>2157710.24</v>
      </c>
      <c r="E16" s="153">
        <v>2157710.24</v>
      </c>
      <c r="F16" s="153"/>
      <c r="G16" s="153"/>
      <c r="H16" s="153"/>
      <c r="I16" s="153"/>
      <c r="J16" s="153"/>
      <c r="K16" s="153"/>
      <c r="L16" s="153"/>
      <c r="M16" s="153"/>
      <c r="N16" s="153"/>
      <c r="O16" s="153"/>
    </row>
    <row r="17" ht="22.5" customHeight="1" spans="1:15">
      <c r="A17" s="201" t="s">
        <v>98</v>
      </c>
      <c r="B17" s="201" t="str">
        <f>"    "&amp;"机关事业单位基本养老保险缴费支出"</f>
        <v>    机关事业单位基本养老保险缴费支出</v>
      </c>
      <c r="C17" s="153">
        <v>2118510.24</v>
      </c>
      <c r="D17" s="153">
        <v>2118510.24</v>
      </c>
      <c r="E17" s="153">
        <v>2118510.24</v>
      </c>
      <c r="F17" s="153"/>
      <c r="G17" s="153"/>
      <c r="H17" s="153"/>
      <c r="I17" s="153"/>
      <c r="J17" s="153"/>
      <c r="K17" s="153"/>
      <c r="L17" s="153"/>
      <c r="M17" s="153"/>
      <c r="N17" s="153"/>
      <c r="O17" s="153"/>
    </row>
    <row r="18" ht="22.5" customHeight="1" spans="1:15">
      <c r="A18" s="201" t="s">
        <v>99</v>
      </c>
      <c r="B18" s="201" t="str">
        <f>"    "&amp;"机关事业单位职业年金缴费支出"</f>
        <v>    机关事业单位职业年金缴费支出</v>
      </c>
      <c r="C18" s="153"/>
      <c r="D18" s="153"/>
      <c r="E18" s="153"/>
      <c r="F18" s="153"/>
      <c r="G18" s="153"/>
      <c r="H18" s="153"/>
      <c r="I18" s="153"/>
      <c r="J18" s="153"/>
      <c r="K18" s="153"/>
      <c r="L18" s="153"/>
      <c r="M18" s="153"/>
      <c r="N18" s="153"/>
      <c r="O18" s="153"/>
    </row>
    <row r="19" ht="22.5" customHeight="1" spans="1:15">
      <c r="A19" s="201" t="s">
        <v>100</v>
      </c>
      <c r="B19" s="201" t="str">
        <f>"    "&amp;"其他行政事业单位养老支出"</f>
        <v>    其他行政事业单位养老支出</v>
      </c>
      <c r="C19" s="153">
        <v>39200</v>
      </c>
      <c r="D19" s="153">
        <v>39200</v>
      </c>
      <c r="E19" s="153">
        <v>39200</v>
      </c>
      <c r="F19" s="153"/>
      <c r="G19" s="153"/>
      <c r="H19" s="153"/>
      <c r="I19" s="153"/>
      <c r="J19" s="153"/>
      <c r="K19" s="153"/>
      <c r="L19" s="153"/>
      <c r="M19" s="153"/>
      <c r="N19" s="153"/>
      <c r="O19" s="153"/>
    </row>
    <row r="20" ht="22.5" customHeight="1" spans="1:15">
      <c r="A20" s="201" t="s">
        <v>101</v>
      </c>
      <c r="B20" s="201" t="str">
        <f>"  "&amp;"就业补助"</f>
        <v>  就业补助</v>
      </c>
      <c r="C20" s="153">
        <v>1054048.12</v>
      </c>
      <c r="D20" s="153">
        <v>1054048.12</v>
      </c>
      <c r="E20" s="153"/>
      <c r="F20" s="153">
        <v>1054048.12</v>
      </c>
      <c r="G20" s="153"/>
      <c r="H20" s="153"/>
      <c r="I20" s="153"/>
      <c r="J20" s="153"/>
      <c r="K20" s="153"/>
      <c r="L20" s="153"/>
      <c r="M20" s="153"/>
      <c r="N20" s="153"/>
      <c r="O20" s="153"/>
    </row>
    <row r="21" ht="22.5" customHeight="1" spans="1:15">
      <c r="A21" s="201" t="s">
        <v>102</v>
      </c>
      <c r="B21" s="201" t="str">
        <f>"    "&amp;"职业培训补贴"</f>
        <v>    职业培训补贴</v>
      </c>
      <c r="C21" s="153">
        <v>35700</v>
      </c>
      <c r="D21" s="153">
        <v>35700</v>
      </c>
      <c r="E21" s="153"/>
      <c r="F21" s="153">
        <v>35700</v>
      </c>
      <c r="G21" s="153"/>
      <c r="H21" s="153"/>
      <c r="I21" s="153"/>
      <c r="J21" s="153"/>
      <c r="K21" s="153"/>
      <c r="L21" s="153"/>
      <c r="M21" s="153"/>
      <c r="N21" s="153"/>
      <c r="O21" s="153"/>
    </row>
    <row r="22" ht="22.5" customHeight="1" spans="1:15">
      <c r="A22" s="201" t="s">
        <v>103</v>
      </c>
      <c r="B22" s="201" t="str">
        <f>"    "&amp;"社会保险补贴"</f>
        <v>    社会保险补贴</v>
      </c>
      <c r="C22" s="153">
        <v>293896.12</v>
      </c>
      <c r="D22" s="153">
        <v>293896.12</v>
      </c>
      <c r="E22" s="153"/>
      <c r="F22" s="153">
        <v>293896.12</v>
      </c>
      <c r="G22" s="153"/>
      <c r="H22" s="153"/>
      <c r="I22" s="153"/>
      <c r="J22" s="153"/>
      <c r="K22" s="153"/>
      <c r="L22" s="153"/>
      <c r="M22" s="153"/>
      <c r="N22" s="153"/>
      <c r="O22" s="153"/>
    </row>
    <row r="23" ht="22.5" customHeight="1" spans="1:15">
      <c r="A23" s="201" t="s">
        <v>104</v>
      </c>
      <c r="B23" s="201" t="str">
        <f>"    "&amp;"就业见习补贴"</f>
        <v>    就业见习补贴</v>
      </c>
      <c r="C23" s="153">
        <v>50500</v>
      </c>
      <c r="D23" s="153">
        <v>50500</v>
      </c>
      <c r="E23" s="153"/>
      <c r="F23" s="153">
        <v>50500</v>
      </c>
      <c r="G23" s="153"/>
      <c r="H23" s="153"/>
      <c r="I23" s="153"/>
      <c r="J23" s="153"/>
      <c r="K23" s="153"/>
      <c r="L23" s="153"/>
      <c r="M23" s="153"/>
      <c r="N23" s="153"/>
      <c r="O23" s="153"/>
    </row>
    <row r="24" ht="22.5" customHeight="1" spans="1:15">
      <c r="A24" s="201" t="s">
        <v>105</v>
      </c>
      <c r="B24" s="201" t="str">
        <f>"    "&amp;"其他就业补助支出"</f>
        <v>    其他就业补助支出</v>
      </c>
      <c r="C24" s="153">
        <v>673952</v>
      </c>
      <c r="D24" s="153">
        <v>673952</v>
      </c>
      <c r="E24" s="153"/>
      <c r="F24" s="153">
        <v>673952</v>
      </c>
      <c r="G24" s="153"/>
      <c r="H24" s="153"/>
      <c r="I24" s="153"/>
      <c r="J24" s="153"/>
      <c r="K24" s="153"/>
      <c r="L24" s="153"/>
      <c r="M24" s="153"/>
      <c r="N24" s="153"/>
      <c r="O24" s="153"/>
    </row>
    <row r="25" ht="22.5" customHeight="1" spans="1:15">
      <c r="A25" s="201" t="s">
        <v>106</v>
      </c>
      <c r="B25" s="201" t="str">
        <f>"  "&amp;"抚恤"</f>
        <v>  抚恤</v>
      </c>
      <c r="C25" s="153">
        <v>19788</v>
      </c>
      <c r="D25" s="153">
        <v>19788</v>
      </c>
      <c r="E25" s="153">
        <v>19788</v>
      </c>
      <c r="F25" s="153"/>
      <c r="G25" s="153"/>
      <c r="H25" s="153"/>
      <c r="I25" s="153"/>
      <c r="J25" s="153"/>
      <c r="K25" s="153"/>
      <c r="L25" s="153"/>
      <c r="M25" s="153"/>
      <c r="N25" s="153"/>
      <c r="O25" s="153"/>
    </row>
    <row r="26" ht="22.5" customHeight="1" spans="1:15">
      <c r="A26" s="201" t="s">
        <v>107</v>
      </c>
      <c r="B26" s="201" t="str">
        <f>"    "&amp;"死亡抚恤"</f>
        <v>    死亡抚恤</v>
      </c>
      <c r="C26" s="153">
        <v>19788</v>
      </c>
      <c r="D26" s="153">
        <v>19788</v>
      </c>
      <c r="E26" s="153">
        <v>19788</v>
      </c>
      <c r="F26" s="153"/>
      <c r="G26" s="153"/>
      <c r="H26" s="153"/>
      <c r="I26" s="153"/>
      <c r="J26" s="153"/>
      <c r="K26" s="153"/>
      <c r="L26" s="153"/>
      <c r="M26" s="153"/>
      <c r="N26" s="153"/>
      <c r="O26" s="153"/>
    </row>
    <row r="27" ht="22.5" customHeight="1" spans="1:15">
      <c r="A27" s="201" t="s">
        <v>108</v>
      </c>
      <c r="B27" s="201" t="str">
        <f>"  "&amp;"财政对基本养老保险基金的补助"</f>
        <v>  财政对基本养老保险基金的补助</v>
      </c>
      <c r="C27" s="153">
        <v>2882100</v>
      </c>
      <c r="D27" s="153">
        <v>2882100</v>
      </c>
      <c r="E27" s="153"/>
      <c r="F27" s="153">
        <v>2882100</v>
      </c>
      <c r="G27" s="153"/>
      <c r="H27" s="153"/>
      <c r="I27" s="153"/>
      <c r="J27" s="153"/>
      <c r="K27" s="153"/>
      <c r="L27" s="153"/>
      <c r="M27" s="153"/>
      <c r="N27" s="153"/>
      <c r="O27" s="153"/>
    </row>
    <row r="28" ht="22.5" customHeight="1" spans="1:15">
      <c r="A28" s="201" t="s">
        <v>109</v>
      </c>
      <c r="B28" s="201" t="str">
        <f>"    "&amp;"财政对城乡居民基本养老保险基金的补助"</f>
        <v>    财政对城乡居民基本养老保险基金的补助</v>
      </c>
      <c r="C28" s="153">
        <v>2882100</v>
      </c>
      <c r="D28" s="153">
        <v>2882100</v>
      </c>
      <c r="E28" s="153"/>
      <c r="F28" s="153">
        <v>2882100</v>
      </c>
      <c r="G28" s="153"/>
      <c r="H28" s="153"/>
      <c r="I28" s="153"/>
      <c r="J28" s="153"/>
      <c r="K28" s="153"/>
      <c r="L28" s="153"/>
      <c r="M28" s="153"/>
      <c r="N28" s="153"/>
      <c r="O28" s="153"/>
    </row>
    <row r="29" ht="22.5" customHeight="1" spans="1:15">
      <c r="A29" s="201" t="s">
        <v>110</v>
      </c>
      <c r="B29" s="201" t="str">
        <f>"  "&amp;"其他社会保障和就业支出"</f>
        <v>  其他社会保障和就业支出</v>
      </c>
      <c r="C29" s="153">
        <v>130000</v>
      </c>
      <c r="D29" s="153">
        <v>130000</v>
      </c>
      <c r="E29" s="153"/>
      <c r="F29" s="153">
        <v>130000</v>
      </c>
      <c r="G29" s="153"/>
      <c r="H29" s="153"/>
      <c r="I29" s="153"/>
      <c r="J29" s="153"/>
      <c r="K29" s="153"/>
      <c r="L29" s="153"/>
      <c r="M29" s="153"/>
      <c r="N29" s="153"/>
      <c r="O29" s="153"/>
    </row>
    <row r="30" ht="22.5" customHeight="1" spans="1:15">
      <c r="A30" s="201" t="s">
        <v>111</v>
      </c>
      <c r="B30" s="201" t="str">
        <f>"    "&amp;"其他社会保障和就业支出"</f>
        <v>    其他社会保障和就业支出</v>
      </c>
      <c r="C30" s="153">
        <v>130000</v>
      </c>
      <c r="D30" s="153">
        <v>130000</v>
      </c>
      <c r="E30" s="153"/>
      <c r="F30" s="153">
        <v>130000</v>
      </c>
      <c r="G30" s="153"/>
      <c r="H30" s="153"/>
      <c r="I30" s="153"/>
      <c r="J30" s="153"/>
      <c r="K30" s="153"/>
      <c r="L30" s="153"/>
      <c r="M30" s="153"/>
      <c r="N30" s="153"/>
      <c r="O30" s="153"/>
    </row>
    <row r="31" ht="22.5" customHeight="1" spans="1:15">
      <c r="A31" s="201" t="s">
        <v>112</v>
      </c>
      <c r="B31" s="201" t="s">
        <v>113</v>
      </c>
      <c r="C31" s="153">
        <v>1755981</v>
      </c>
      <c r="D31" s="153">
        <v>1755981</v>
      </c>
      <c r="E31" s="153">
        <v>1755981</v>
      </c>
      <c r="F31" s="153"/>
      <c r="G31" s="153"/>
      <c r="H31" s="153"/>
      <c r="I31" s="153"/>
      <c r="J31" s="153"/>
      <c r="K31" s="153"/>
      <c r="L31" s="153"/>
      <c r="M31" s="153"/>
      <c r="N31" s="153"/>
      <c r="O31" s="153"/>
    </row>
    <row r="32" ht="22.5" customHeight="1" spans="1:15">
      <c r="A32" s="201" t="s">
        <v>114</v>
      </c>
      <c r="B32" s="201" t="str">
        <f>"  "&amp;"行政事业单位医疗"</f>
        <v>  行政事业单位医疗</v>
      </c>
      <c r="C32" s="153">
        <v>1755981</v>
      </c>
      <c r="D32" s="153">
        <v>1755981</v>
      </c>
      <c r="E32" s="153">
        <v>1755981</v>
      </c>
      <c r="F32" s="153"/>
      <c r="G32" s="153"/>
      <c r="H32" s="153"/>
      <c r="I32" s="153"/>
      <c r="J32" s="153"/>
      <c r="K32" s="153"/>
      <c r="L32" s="153"/>
      <c r="M32" s="153"/>
      <c r="N32" s="153"/>
      <c r="O32" s="153"/>
    </row>
    <row r="33" ht="22.5" customHeight="1" spans="1:15">
      <c r="A33" s="201" t="s">
        <v>115</v>
      </c>
      <c r="B33" s="201" t="str">
        <f>"    "&amp;"行政单位医疗"</f>
        <v>    行政单位医疗</v>
      </c>
      <c r="C33" s="153">
        <v>805341.15</v>
      </c>
      <c r="D33" s="153">
        <v>805341.15</v>
      </c>
      <c r="E33" s="153">
        <v>805341.15</v>
      </c>
      <c r="F33" s="153"/>
      <c r="G33" s="153"/>
      <c r="H33" s="153"/>
      <c r="I33" s="153"/>
      <c r="J33" s="153"/>
      <c r="K33" s="153"/>
      <c r="L33" s="153"/>
      <c r="M33" s="153"/>
      <c r="N33" s="153"/>
      <c r="O33" s="153"/>
    </row>
    <row r="34" ht="22.5" customHeight="1" spans="1:15">
      <c r="A34" s="201" t="s">
        <v>116</v>
      </c>
      <c r="B34" s="201" t="str">
        <f>"    "&amp;"事业单位医疗"</f>
        <v>    事业单位医疗</v>
      </c>
      <c r="C34" s="153">
        <v>167293.8</v>
      </c>
      <c r="D34" s="153">
        <v>167293.8</v>
      </c>
      <c r="E34" s="153">
        <v>167293.8</v>
      </c>
      <c r="F34" s="153"/>
      <c r="G34" s="153"/>
      <c r="H34" s="153"/>
      <c r="I34" s="153"/>
      <c r="J34" s="153"/>
      <c r="K34" s="153"/>
      <c r="L34" s="153"/>
      <c r="M34" s="153"/>
      <c r="N34" s="153"/>
      <c r="O34" s="153"/>
    </row>
    <row r="35" ht="22.5" customHeight="1" spans="1:15">
      <c r="A35" s="201" t="s">
        <v>117</v>
      </c>
      <c r="B35" s="201" t="str">
        <f>"    "&amp;"公务员医疗补助"</f>
        <v>    公务员医疗补助</v>
      </c>
      <c r="C35" s="153">
        <v>726780.67</v>
      </c>
      <c r="D35" s="153">
        <v>726780.67</v>
      </c>
      <c r="E35" s="153">
        <v>726780.67</v>
      </c>
      <c r="F35" s="153"/>
      <c r="G35" s="153"/>
      <c r="H35" s="153"/>
      <c r="I35" s="153"/>
      <c r="J35" s="153"/>
      <c r="K35" s="153"/>
      <c r="L35" s="153"/>
      <c r="M35" s="153"/>
      <c r="N35" s="153"/>
      <c r="O35" s="153"/>
    </row>
    <row r="36" ht="22.5" customHeight="1" spans="1:15">
      <c r="A36" s="201" t="s">
        <v>118</v>
      </c>
      <c r="B36" s="201" t="str">
        <f>"    "&amp;"其他行政事业单位医疗支出"</f>
        <v>    其他行政事业单位医疗支出</v>
      </c>
      <c r="C36" s="153">
        <v>56565.38</v>
      </c>
      <c r="D36" s="153">
        <v>56565.38</v>
      </c>
      <c r="E36" s="153">
        <v>56565.38</v>
      </c>
      <c r="F36" s="153"/>
      <c r="G36" s="153"/>
      <c r="H36" s="153"/>
      <c r="I36" s="153"/>
      <c r="J36" s="153"/>
      <c r="K36" s="153"/>
      <c r="L36" s="153"/>
      <c r="M36" s="153"/>
      <c r="N36" s="153"/>
      <c r="O36" s="153"/>
    </row>
    <row r="37" ht="22.5" customHeight="1" spans="1:15">
      <c r="A37" s="201" t="s">
        <v>119</v>
      </c>
      <c r="B37" s="201" t="s">
        <v>120</v>
      </c>
      <c r="C37" s="153">
        <v>3000000</v>
      </c>
      <c r="D37" s="153">
        <v>3000000</v>
      </c>
      <c r="E37" s="153"/>
      <c r="F37" s="153">
        <v>3000000</v>
      </c>
      <c r="G37" s="153"/>
      <c r="H37" s="153"/>
      <c r="I37" s="153"/>
      <c r="J37" s="153"/>
      <c r="K37" s="153"/>
      <c r="L37" s="153"/>
      <c r="M37" s="153"/>
      <c r="N37" s="153"/>
      <c r="O37" s="153"/>
    </row>
    <row r="38" ht="22.5" customHeight="1" spans="1:15">
      <c r="A38" s="201" t="s">
        <v>121</v>
      </c>
      <c r="B38" s="201" t="str">
        <f>"  "&amp;"普惠金融发展支出"</f>
        <v>  普惠金融发展支出</v>
      </c>
      <c r="C38" s="153">
        <v>3000000</v>
      </c>
      <c r="D38" s="153">
        <v>3000000</v>
      </c>
      <c r="E38" s="153"/>
      <c r="F38" s="153">
        <v>3000000</v>
      </c>
      <c r="G38" s="153"/>
      <c r="H38" s="153"/>
      <c r="I38" s="153"/>
      <c r="J38" s="153"/>
      <c r="K38" s="153"/>
      <c r="L38" s="153"/>
      <c r="M38" s="153"/>
      <c r="N38" s="153"/>
      <c r="O38" s="153"/>
    </row>
    <row r="39" ht="22.5" customHeight="1" spans="1:15">
      <c r="A39" s="201" t="s">
        <v>122</v>
      </c>
      <c r="B39" s="201" t="str">
        <f>"    "&amp;"补充创业担保贷款基金"</f>
        <v>    补充创业担保贷款基金</v>
      </c>
      <c r="C39" s="153">
        <v>3000000</v>
      </c>
      <c r="D39" s="153">
        <v>3000000</v>
      </c>
      <c r="E39" s="153"/>
      <c r="F39" s="153">
        <v>3000000</v>
      </c>
      <c r="G39" s="153"/>
      <c r="H39" s="153"/>
      <c r="I39" s="153"/>
      <c r="J39" s="153"/>
      <c r="K39" s="153"/>
      <c r="L39" s="153"/>
      <c r="M39" s="153"/>
      <c r="N39" s="153"/>
      <c r="O39" s="153"/>
    </row>
    <row r="40" ht="22.5" customHeight="1" spans="1:15">
      <c r="A40" s="201" t="s">
        <v>123</v>
      </c>
      <c r="B40" s="201" t="s">
        <v>124</v>
      </c>
      <c r="C40" s="153">
        <v>1668421.08</v>
      </c>
      <c r="D40" s="153">
        <v>1668421.08</v>
      </c>
      <c r="E40" s="153">
        <v>1668421.08</v>
      </c>
      <c r="F40" s="153"/>
      <c r="G40" s="153"/>
      <c r="H40" s="153"/>
      <c r="I40" s="153"/>
      <c r="J40" s="153"/>
      <c r="K40" s="153"/>
      <c r="L40" s="153"/>
      <c r="M40" s="153"/>
      <c r="N40" s="153"/>
      <c r="O40" s="153"/>
    </row>
    <row r="41" ht="22.5" customHeight="1" spans="1:15">
      <c r="A41" s="201" t="s">
        <v>125</v>
      </c>
      <c r="B41" s="201" t="str">
        <f>"  "&amp;"住房改革支出"</f>
        <v>  住房改革支出</v>
      </c>
      <c r="C41" s="153">
        <v>1668421.08</v>
      </c>
      <c r="D41" s="153">
        <v>1668421.08</v>
      </c>
      <c r="E41" s="153">
        <v>1668421.08</v>
      </c>
      <c r="F41" s="153"/>
      <c r="G41" s="153"/>
      <c r="H41" s="153"/>
      <c r="I41" s="153"/>
      <c r="J41" s="153"/>
      <c r="K41" s="153"/>
      <c r="L41" s="153"/>
      <c r="M41" s="153"/>
      <c r="N41" s="153"/>
      <c r="O41" s="153"/>
    </row>
    <row r="42" ht="22.5" customHeight="1" spans="1:15">
      <c r="A42" s="201" t="s">
        <v>126</v>
      </c>
      <c r="B42" s="201" t="str">
        <f>"    "&amp;"住房公积金"</f>
        <v>    住房公积金</v>
      </c>
      <c r="C42" s="153">
        <v>1668421.08</v>
      </c>
      <c r="D42" s="153">
        <v>1668421.08</v>
      </c>
      <c r="E42" s="153">
        <v>1668421.08</v>
      </c>
      <c r="F42" s="153"/>
      <c r="G42" s="153"/>
      <c r="H42" s="153"/>
      <c r="I42" s="153"/>
      <c r="J42" s="153"/>
      <c r="K42" s="153"/>
      <c r="L42" s="153"/>
      <c r="M42" s="153"/>
      <c r="N42" s="153"/>
      <c r="O42" s="153"/>
    </row>
    <row r="43" ht="22.5" customHeight="1" spans="1:15">
      <c r="A43" s="201" t="s">
        <v>127</v>
      </c>
      <c r="B43" s="201" t="s">
        <v>128</v>
      </c>
      <c r="C43" s="153">
        <v>1004800</v>
      </c>
      <c r="D43" s="153">
        <v>1004800</v>
      </c>
      <c r="E43" s="153"/>
      <c r="F43" s="153">
        <v>1004800</v>
      </c>
      <c r="G43" s="153"/>
      <c r="H43" s="153"/>
      <c r="I43" s="153"/>
      <c r="J43" s="153"/>
      <c r="K43" s="153"/>
      <c r="L43" s="153"/>
      <c r="M43" s="153"/>
      <c r="N43" s="153"/>
      <c r="O43" s="153"/>
    </row>
    <row r="44" ht="22.5" customHeight="1" spans="1:15">
      <c r="A44" s="201" t="s">
        <v>129</v>
      </c>
      <c r="B44" s="201" t="str">
        <f>"  "&amp;"一般性转移支付"</f>
        <v>  一般性转移支付</v>
      </c>
      <c r="C44" s="153">
        <v>1004800</v>
      </c>
      <c r="D44" s="153">
        <v>1004800</v>
      </c>
      <c r="E44" s="153"/>
      <c r="F44" s="153">
        <v>1004800</v>
      </c>
      <c r="G44" s="153"/>
      <c r="H44" s="153"/>
      <c r="I44" s="153"/>
      <c r="J44" s="153"/>
      <c r="K44" s="153"/>
      <c r="L44" s="153"/>
      <c r="M44" s="153"/>
      <c r="N44" s="153"/>
      <c r="O44" s="153"/>
    </row>
    <row r="45" ht="22.5" customHeight="1" spans="1:15">
      <c r="A45" s="201" t="s">
        <v>130</v>
      </c>
      <c r="B45" s="201" t="str">
        <f>"    "&amp;"其他一般性转移支付支出"</f>
        <v>    其他一般性转移支付支出</v>
      </c>
      <c r="C45" s="153">
        <v>1004800</v>
      </c>
      <c r="D45" s="153">
        <v>1004800</v>
      </c>
      <c r="E45" s="153"/>
      <c r="F45" s="153">
        <v>1004800</v>
      </c>
      <c r="G45" s="153"/>
      <c r="H45" s="153"/>
      <c r="I45" s="153"/>
      <c r="J45" s="153"/>
      <c r="K45" s="153"/>
      <c r="L45" s="153"/>
      <c r="M45" s="153"/>
      <c r="N45" s="153"/>
      <c r="O45" s="153"/>
    </row>
    <row r="46" ht="22.5" customHeight="1" spans="1:15">
      <c r="A46" s="33" t="s">
        <v>131</v>
      </c>
      <c r="B46" s="210" t="s">
        <v>131</v>
      </c>
      <c r="C46" s="110">
        <v>32849549.05</v>
      </c>
      <c r="D46" s="153">
        <v>32849549.05</v>
      </c>
      <c r="E46" s="110">
        <v>21430400.93</v>
      </c>
      <c r="F46" s="110">
        <v>11419148.12</v>
      </c>
      <c r="G46" s="110"/>
      <c r="H46" s="153"/>
      <c r="I46" s="110"/>
      <c r="J46" s="153"/>
      <c r="K46" s="110"/>
      <c r="L46" s="110"/>
      <c r="M46" s="110"/>
      <c r="N46" s="110"/>
      <c r="O46" s="110"/>
    </row>
  </sheetData>
  <mergeCells count="11">
    <mergeCell ref="A2:O2"/>
    <mergeCell ref="A3:L3"/>
    <mergeCell ref="D4:F4"/>
    <mergeCell ref="J4:O4"/>
    <mergeCell ref="A46:B4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A2" sqref="A2:D2"/>
    </sheetView>
  </sheetViews>
  <sheetFormatPr defaultColWidth="10.7083333333333" defaultRowHeight="14.25" customHeight="1" outlineLevelCol="3"/>
  <cols>
    <col min="1" max="1" width="45.85" customWidth="1"/>
    <col min="2" max="2" width="36" customWidth="1"/>
    <col min="3" max="3" width="41.85" customWidth="1"/>
    <col min="4" max="4" width="34.85" customWidth="1"/>
  </cols>
  <sheetData>
    <row r="1" ht="19.5" customHeight="1" spans="4:4">
      <c r="D1" s="37" t="s">
        <v>132</v>
      </c>
    </row>
    <row r="2" ht="36" customHeight="1" spans="1:4">
      <c r="A2" s="4" t="s">
        <v>133</v>
      </c>
      <c r="B2" s="192"/>
      <c r="C2" s="192"/>
      <c r="D2" s="192"/>
    </row>
    <row r="3" ht="24" customHeight="1" spans="1:4">
      <c r="A3" s="6" t="str">
        <f>"单位名称："&amp;"迪庆藏族自治州人力资源和社会保障局"</f>
        <v>单位名称：迪庆藏族自治州人力资源和社会保障局</v>
      </c>
      <c r="B3" s="193"/>
      <c r="C3" s="193"/>
      <c r="D3" s="117" t="s">
        <v>2</v>
      </c>
    </row>
    <row r="4" ht="19.5" customHeight="1" spans="1:4">
      <c r="A4" s="12" t="s">
        <v>3</v>
      </c>
      <c r="B4" s="14"/>
      <c r="C4" s="12" t="s">
        <v>4</v>
      </c>
      <c r="D4" s="14"/>
    </row>
    <row r="5" ht="21.75" customHeight="1" spans="1:4">
      <c r="A5" s="28" t="s">
        <v>5</v>
      </c>
      <c r="B5" s="125" t="s">
        <v>6</v>
      </c>
      <c r="C5" s="28" t="s">
        <v>134</v>
      </c>
      <c r="D5" s="125" t="s">
        <v>6</v>
      </c>
    </row>
    <row r="6" ht="17.25" customHeight="1" spans="1:4">
      <c r="A6" s="30"/>
      <c r="B6" s="18"/>
      <c r="C6" s="30"/>
      <c r="D6" s="18"/>
    </row>
    <row r="7" ht="22.5" customHeight="1" spans="1:4">
      <c r="A7" s="194" t="s">
        <v>135</v>
      </c>
      <c r="B7" s="195">
        <v>31795500.93</v>
      </c>
      <c r="C7" s="196" t="s">
        <v>136</v>
      </c>
      <c r="D7" s="110">
        <v>32849549.05</v>
      </c>
    </row>
    <row r="8" ht="22.5" customHeight="1" spans="1:4">
      <c r="A8" s="197" t="s">
        <v>137</v>
      </c>
      <c r="B8" s="195">
        <v>31795500.93</v>
      </c>
      <c r="C8" s="198" t="s">
        <v>138</v>
      </c>
      <c r="D8" s="110">
        <v>108000</v>
      </c>
    </row>
    <row r="9" ht="22.5" customHeight="1" spans="1:4">
      <c r="A9" s="197" t="s">
        <v>139</v>
      </c>
      <c r="B9" s="199"/>
      <c r="C9" s="198" t="s">
        <v>140</v>
      </c>
      <c r="D9" s="110"/>
    </row>
    <row r="10" ht="22.5" customHeight="1" spans="1:4">
      <c r="A10" s="197" t="s">
        <v>141</v>
      </c>
      <c r="B10" s="199"/>
      <c r="C10" s="198" t="s">
        <v>142</v>
      </c>
      <c r="D10" s="110"/>
    </row>
    <row r="11" ht="22.5" customHeight="1" spans="1:4">
      <c r="A11" s="200" t="s">
        <v>143</v>
      </c>
      <c r="B11" s="150">
        <v>1054048.12</v>
      </c>
      <c r="C11" s="198" t="s">
        <v>144</v>
      </c>
      <c r="D11" s="110"/>
    </row>
    <row r="12" ht="22.5" customHeight="1" spans="1:4">
      <c r="A12" s="197" t="s">
        <v>137</v>
      </c>
      <c r="B12" s="150">
        <v>1054048.12</v>
      </c>
      <c r="C12" s="198" t="s">
        <v>145</v>
      </c>
      <c r="D12" s="110"/>
    </row>
    <row r="13" ht="22.5" customHeight="1" spans="1:4">
      <c r="A13" s="197" t="s">
        <v>139</v>
      </c>
      <c r="B13" s="150"/>
      <c r="C13" s="198" t="s">
        <v>146</v>
      </c>
      <c r="D13" s="110"/>
    </row>
    <row r="14" ht="22.5" customHeight="1" spans="1:4">
      <c r="A14" s="197" t="s">
        <v>141</v>
      </c>
      <c r="B14" s="150"/>
      <c r="C14" s="198" t="s">
        <v>147</v>
      </c>
      <c r="D14" s="110"/>
    </row>
    <row r="15" ht="22.5" customHeight="1" spans="1:4">
      <c r="A15" s="197"/>
      <c r="B15" s="197"/>
      <c r="C15" s="198" t="s">
        <v>148</v>
      </c>
      <c r="D15" s="110">
        <v>25312346.97</v>
      </c>
    </row>
    <row r="16" ht="22.5" customHeight="1" spans="1:4">
      <c r="A16" s="197"/>
      <c r="B16" s="201"/>
      <c r="C16" s="198" t="s">
        <v>149</v>
      </c>
      <c r="D16" s="110">
        <v>1755981</v>
      </c>
    </row>
    <row r="17" ht="22.5" customHeight="1" spans="1:4">
      <c r="A17" s="202"/>
      <c r="B17" s="194"/>
      <c r="C17" s="198" t="s">
        <v>150</v>
      </c>
      <c r="D17" s="110"/>
    </row>
    <row r="18" ht="22.5" customHeight="1" spans="1:4">
      <c r="A18" s="202"/>
      <c r="B18" s="194"/>
      <c r="C18" s="198" t="s">
        <v>151</v>
      </c>
      <c r="D18" s="110"/>
    </row>
    <row r="19" ht="22.5" customHeight="1" spans="1:4">
      <c r="A19" s="141"/>
      <c r="B19" s="141"/>
      <c r="C19" s="198" t="s">
        <v>152</v>
      </c>
      <c r="D19" s="110">
        <v>3000000</v>
      </c>
    </row>
    <row r="20" ht="22.5" customHeight="1" spans="1:4">
      <c r="A20" s="141"/>
      <c r="B20" s="141"/>
      <c r="C20" s="198" t="s">
        <v>153</v>
      </c>
      <c r="D20" s="110"/>
    </row>
    <row r="21" ht="22.5" customHeight="1" spans="1:4">
      <c r="A21" s="141"/>
      <c r="B21" s="141"/>
      <c r="C21" s="198" t="s">
        <v>154</v>
      </c>
      <c r="D21" s="110"/>
    </row>
    <row r="22" ht="22.5" customHeight="1" spans="1:4">
      <c r="A22" s="141"/>
      <c r="B22" s="141"/>
      <c r="C22" s="198" t="s">
        <v>155</v>
      </c>
      <c r="D22" s="110"/>
    </row>
    <row r="23" ht="22.5" customHeight="1" spans="1:4">
      <c r="A23" s="141"/>
      <c r="B23" s="141"/>
      <c r="C23" s="198" t="s">
        <v>156</v>
      </c>
      <c r="D23" s="110"/>
    </row>
    <row r="24" ht="22.5" customHeight="1" spans="1:4">
      <c r="A24" s="141"/>
      <c r="B24" s="141"/>
      <c r="C24" s="198" t="s">
        <v>157</v>
      </c>
      <c r="D24" s="110"/>
    </row>
    <row r="25" ht="22.5" customHeight="1" spans="1:4">
      <c r="A25" s="141"/>
      <c r="B25" s="141"/>
      <c r="C25" s="198" t="s">
        <v>158</v>
      </c>
      <c r="D25" s="110"/>
    </row>
    <row r="26" ht="22.5" customHeight="1" spans="1:4">
      <c r="A26" s="141"/>
      <c r="B26" s="141"/>
      <c r="C26" s="198" t="s">
        <v>159</v>
      </c>
      <c r="D26" s="110">
        <v>1668421.08</v>
      </c>
    </row>
    <row r="27" ht="22.5" customHeight="1" spans="1:4">
      <c r="A27" s="141"/>
      <c r="B27" s="141"/>
      <c r="C27" s="198" t="s">
        <v>160</v>
      </c>
      <c r="D27" s="110"/>
    </row>
    <row r="28" ht="22.5" customHeight="1" spans="1:4">
      <c r="A28" s="141"/>
      <c r="B28" s="141"/>
      <c r="C28" s="198" t="s">
        <v>161</v>
      </c>
      <c r="D28" s="110"/>
    </row>
    <row r="29" ht="22.5" customHeight="1" spans="1:4">
      <c r="A29" s="141"/>
      <c r="B29" s="141"/>
      <c r="C29" s="198" t="s">
        <v>162</v>
      </c>
      <c r="D29" s="110"/>
    </row>
    <row r="30" ht="22.5" customHeight="1" spans="1:4">
      <c r="A30" s="141"/>
      <c r="B30" s="141"/>
      <c r="C30" s="198" t="s">
        <v>163</v>
      </c>
      <c r="D30" s="110"/>
    </row>
    <row r="31" ht="22.5" customHeight="1" spans="1:4">
      <c r="A31" s="203"/>
      <c r="B31" s="194"/>
      <c r="C31" s="198" t="s">
        <v>164</v>
      </c>
      <c r="D31" s="110"/>
    </row>
    <row r="32" ht="22.5" customHeight="1" spans="1:4">
      <c r="A32" s="203"/>
      <c r="B32" s="194"/>
      <c r="C32" s="198" t="s">
        <v>165</v>
      </c>
      <c r="D32" s="110"/>
    </row>
    <row r="33" ht="22.5" customHeight="1" spans="1:4">
      <c r="A33" s="203"/>
      <c r="B33" s="194"/>
      <c r="C33" s="198" t="s">
        <v>166</v>
      </c>
      <c r="D33" s="110"/>
    </row>
    <row r="34" ht="22.5" customHeight="1" spans="1:4">
      <c r="A34" s="203"/>
      <c r="B34" s="194"/>
      <c r="C34" s="202" t="s">
        <v>167</v>
      </c>
      <c r="D34" s="194"/>
    </row>
    <row r="35" ht="22.5" customHeight="1" spans="1:4">
      <c r="A35" s="204" t="s">
        <v>168</v>
      </c>
      <c r="B35" s="205">
        <v>32849549.05</v>
      </c>
      <c r="C35" s="203" t="s">
        <v>52</v>
      </c>
      <c r="D35" s="205">
        <v>32849549.05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5"/>
  <sheetViews>
    <sheetView showZeros="0" workbookViewId="0">
      <selection activeCell="A2" sqref="A2:G2"/>
    </sheetView>
  </sheetViews>
  <sheetFormatPr defaultColWidth="10.7083333333333" defaultRowHeight="14.25" customHeight="1" outlineLevelCol="6"/>
  <cols>
    <col min="1" max="1" width="23.575" customWidth="1"/>
    <col min="2" max="2" width="51.2833333333333" customWidth="1"/>
    <col min="3" max="3" width="28.2833333333333" customWidth="1"/>
    <col min="4" max="4" width="23.85" customWidth="1"/>
    <col min="5" max="7" width="28.2833333333333" customWidth="1"/>
  </cols>
  <sheetData>
    <row r="1" customHeight="1" spans="4:7">
      <c r="D1" s="143"/>
      <c r="F1" s="62"/>
      <c r="G1" s="37" t="s">
        <v>169</v>
      </c>
    </row>
    <row r="2" ht="39" customHeight="1" spans="1:7">
      <c r="A2" s="4" t="s">
        <v>170</v>
      </c>
      <c r="B2" s="124"/>
      <c r="C2" s="124"/>
      <c r="D2" s="124"/>
      <c r="E2" s="124"/>
      <c r="F2" s="124"/>
      <c r="G2" s="124"/>
    </row>
    <row r="3" ht="18" customHeight="1" spans="1:7">
      <c r="A3" s="6" t="str">
        <f>"单位名称："&amp;"迪庆藏族自治州人力资源和社会保障局"</f>
        <v>单位名称：迪庆藏族自治州人力资源和社会保障局</v>
      </c>
      <c r="B3" s="180"/>
      <c r="C3" s="169"/>
      <c r="D3" s="169"/>
      <c r="E3" s="169"/>
      <c r="F3" s="120"/>
      <c r="G3" s="117" t="s">
        <v>2</v>
      </c>
    </row>
    <row r="4" ht="20.25" customHeight="1" spans="1:7">
      <c r="A4" s="181" t="s">
        <v>171</v>
      </c>
      <c r="B4" s="182"/>
      <c r="C4" s="125" t="s">
        <v>57</v>
      </c>
      <c r="D4" s="158" t="s">
        <v>77</v>
      </c>
      <c r="E4" s="13"/>
      <c r="F4" s="14"/>
      <c r="G4" s="148" t="s">
        <v>78</v>
      </c>
    </row>
    <row r="5" ht="20.25" customHeight="1" spans="1:7">
      <c r="A5" s="183" t="s">
        <v>75</v>
      </c>
      <c r="B5" s="183" t="s">
        <v>76</v>
      </c>
      <c r="C5" s="30"/>
      <c r="D5" s="184" t="s">
        <v>59</v>
      </c>
      <c r="E5" s="184" t="s">
        <v>172</v>
      </c>
      <c r="F5" s="184" t="s">
        <v>173</v>
      </c>
      <c r="G5" s="111"/>
    </row>
    <row r="6" ht="19.5" customHeight="1" spans="1:7">
      <c r="A6" s="183" t="s">
        <v>174</v>
      </c>
      <c r="B6" s="183" t="s">
        <v>175</v>
      </c>
      <c r="C6" s="183" t="s">
        <v>176</v>
      </c>
      <c r="D6" s="184">
        <v>4</v>
      </c>
      <c r="E6" s="185" t="s">
        <v>177</v>
      </c>
      <c r="F6" s="185" t="s">
        <v>178</v>
      </c>
      <c r="G6" s="183" t="s">
        <v>179</v>
      </c>
    </row>
    <row r="7" ht="22.5" customHeight="1" spans="1:7">
      <c r="A7" s="139" t="s">
        <v>86</v>
      </c>
      <c r="B7" s="139" t="s">
        <v>87</v>
      </c>
      <c r="C7" s="186">
        <v>108000</v>
      </c>
      <c r="D7" s="186">
        <v>108000</v>
      </c>
      <c r="E7" s="186"/>
      <c r="F7" s="186">
        <v>108000</v>
      </c>
      <c r="G7" s="186"/>
    </row>
    <row r="8" ht="22.5" customHeight="1" spans="1:7">
      <c r="A8" s="187" t="s">
        <v>88</v>
      </c>
      <c r="B8" s="187" t="s">
        <v>180</v>
      </c>
      <c r="C8" s="186">
        <v>108000</v>
      </c>
      <c r="D8" s="186">
        <v>108000</v>
      </c>
      <c r="E8" s="186"/>
      <c r="F8" s="186">
        <v>108000</v>
      </c>
      <c r="G8" s="186"/>
    </row>
    <row r="9" ht="22.5" customHeight="1" spans="1:7">
      <c r="A9" s="188" t="s">
        <v>89</v>
      </c>
      <c r="B9" s="188" t="s">
        <v>180</v>
      </c>
      <c r="C9" s="186">
        <v>108000</v>
      </c>
      <c r="D9" s="186">
        <v>108000</v>
      </c>
      <c r="E9" s="186"/>
      <c r="F9" s="186">
        <v>108000</v>
      </c>
      <c r="G9" s="186"/>
    </row>
    <row r="10" ht="22.5" customHeight="1" spans="1:7">
      <c r="A10" s="139" t="s">
        <v>90</v>
      </c>
      <c r="B10" s="139" t="s">
        <v>91</v>
      </c>
      <c r="C10" s="186">
        <v>25312346.97</v>
      </c>
      <c r="D10" s="186">
        <v>17897998.85</v>
      </c>
      <c r="E10" s="186">
        <v>16472060.17</v>
      </c>
      <c r="F10" s="186">
        <v>1425938.68</v>
      </c>
      <c r="G10" s="186">
        <v>7414348.12</v>
      </c>
    </row>
    <row r="11" ht="22.5" customHeight="1" spans="1:7">
      <c r="A11" s="187" t="s">
        <v>92</v>
      </c>
      <c r="B11" s="187" t="s">
        <v>181</v>
      </c>
      <c r="C11" s="186">
        <v>19068700.61</v>
      </c>
      <c r="D11" s="186">
        <v>15720500.61</v>
      </c>
      <c r="E11" s="186">
        <v>14333761.93</v>
      </c>
      <c r="F11" s="186">
        <v>1386738.68</v>
      </c>
      <c r="G11" s="186">
        <v>3348200</v>
      </c>
    </row>
    <row r="12" ht="22.5" customHeight="1" spans="1:7">
      <c r="A12" s="188" t="s">
        <v>93</v>
      </c>
      <c r="B12" s="188" t="s">
        <v>182</v>
      </c>
      <c r="C12" s="186">
        <v>15720500.61</v>
      </c>
      <c r="D12" s="186">
        <v>15720500.61</v>
      </c>
      <c r="E12" s="186">
        <v>14333761.93</v>
      </c>
      <c r="F12" s="186">
        <v>1386738.68</v>
      </c>
      <c r="G12" s="186"/>
    </row>
    <row r="13" ht="22.5" customHeight="1" spans="1:7">
      <c r="A13" s="188" t="s">
        <v>94</v>
      </c>
      <c r="B13" s="188" t="s">
        <v>183</v>
      </c>
      <c r="C13" s="186">
        <v>118200</v>
      </c>
      <c r="D13" s="186"/>
      <c r="E13" s="186"/>
      <c r="F13" s="186"/>
      <c r="G13" s="186">
        <v>118200</v>
      </c>
    </row>
    <row r="14" ht="22.5" customHeight="1" spans="1:7">
      <c r="A14" s="188" t="s">
        <v>95</v>
      </c>
      <c r="B14" s="188" t="s">
        <v>184</v>
      </c>
      <c r="C14" s="186">
        <v>260000</v>
      </c>
      <c r="D14" s="186"/>
      <c r="E14" s="186"/>
      <c r="F14" s="186"/>
      <c r="G14" s="186">
        <v>260000</v>
      </c>
    </row>
    <row r="15" ht="22.5" customHeight="1" spans="1:7">
      <c r="A15" s="188" t="s">
        <v>96</v>
      </c>
      <c r="B15" s="188" t="s">
        <v>185</v>
      </c>
      <c r="C15" s="186">
        <v>2970000</v>
      </c>
      <c r="D15" s="186"/>
      <c r="E15" s="186"/>
      <c r="F15" s="186"/>
      <c r="G15" s="186">
        <v>2970000</v>
      </c>
    </row>
    <row r="16" ht="22.5" customHeight="1" spans="1:7">
      <c r="A16" s="187" t="s">
        <v>97</v>
      </c>
      <c r="B16" s="187" t="s">
        <v>186</v>
      </c>
      <c r="C16" s="186">
        <v>2157710.24</v>
      </c>
      <c r="D16" s="186">
        <v>2157710.24</v>
      </c>
      <c r="E16" s="186">
        <v>2118510.24</v>
      </c>
      <c r="F16" s="186">
        <v>39200</v>
      </c>
      <c r="G16" s="186"/>
    </row>
    <row r="17" ht="22.5" customHeight="1" spans="1:7">
      <c r="A17" s="188" t="s">
        <v>98</v>
      </c>
      <c r="B17" s="188" t="s">
        <v>187</v>
      </c>
      <c r="C17" s="186">
        <v>2118510.24</v>
      </c>
      <c r="D17" s="186">
        <v>2118510.24</v>
      </c>
      <c r="E17" s="186">
        <v>2118510.24</v>
      </c>
      <c r="F17" s="186"/>
      <c r="G17" s="186"/>
    </row>
    <row r="18" ht="22.5" customHeight="1" spans="1:7">
      <c r="A18" s="188" t="s">
        <v>100</v>
      </c>
      <c r="B18" s="188" t="s">
        <v>188</v>
      </c>
      <c r="C18" s="186">
        <v>39200</v>
      </c>
      <c r="D18" s="186">
        <v>39200</v>
      </c>
      <c r="E18" s="186"/>
      <c r="F18" s="186">
        <v>39200</v>
      </c>
      <c r="G18" s="186"/>
    </row>
    <row r="19" ht="22.5" customHeight="1" spans="1:7">
      <c r="A19" s="187" t="s">
        <v>101</v>
      </c>
      <c r="B19" s="187" t="s">
        <v>189</v>
      </c>
      <c r="C19" s="186">
        <v>1054048.12</v>
      </c>
      <c r="D19" s="186"/>
      <c r="E19" s="186"/>
      <c r="F19" s="186"/>
      <c r="G19" s="186">
        <v>1054048.12</v>
      </c>
    </row>
    <row r="20" ht="22.5" customHeight="1" spans="1:7">
      <c r="A20" s="188" t="s">
        <v>102</v>
      </c>
      <c r="B20" s="188" t="s">
        <v>190</v>
      </c>
      <c r="C20" s="186">
        <v>35700</v>
      </c>
      <c r="D20" s="186"/>
      <c r="E20" s="186"/>
      <c r="F20" s="186"/>
      <c r="G20" s="186">
        <v>35700</v>
      </c>
    </row>
    <row r="21" ht="22.5" customHeight="1" spans="1:7">
      <c r="A21" s="188" t="s">
        <v>103</v>
      </c>
      <c r="B21" s="188" t="s">
        <v>191</v>
      </c>
      <c r="C21" s="186">
        <v>293896.12</v>
      </c>
      <c r="D21" s="186"/>
      <c r="E21" s="186"/>
      <c r="F21" s="186"/>
      <c r="G21" s="186">
        <v>293896.12</v>
      </c>
    </row>
    <row r="22" ht="22.5" customHeight="1" spans="1:7">
      <c r="A22" s="188" t="s">
        <v>104</v>
      </c>
      <c r="B22" s="188" t="s">
        <v>192</v>
      </c>
      <c r="C22" s="186">
        <v>50500</v>
      </c>
      <c r="D22" s="186"/>
      <c r="E22" s="186"/>
      <c r="F22" s="186"/>
      <c r="G22" s="186">
        <v>50500</v>
      </c>
    </row>
    <row r="23" ht="22.5" customHeight="1" spans="1:7">
      <c r="A23" s="188" t="s">
        <v>105</v>
      </c>
      <c r="B23" s="188" t="s">
        <v>193</v>
      </c>
      <c r="C23" s="186">
        <v>673952</v>
      </c>
      <c r="D23" s="186"/>
      <c r="E23" s="186"/>
      <c r="F23" s="186"/>
      <c r="G23" s="186">
        <v>673952</v>
      </c>
    </row>
    <row r="24" ht="22.5" customHeight="1" spans="1:7">
      <c r="A24" s="187" t="s">
        <v>106</v>
      </c>
      <c r="B24" s="187" t="s">
        <v>194</v>
      </c>
      <c r="C24" s="186">
        <v>19788</v>
      </c>
      <c r="D24" s="186">
        <v>19788</v>
      </c>
      <c r="E24" s="186">
        <v>19788</v>
      </c>
      <c r="F24" s="186"/>
      <c r="G24" s="186"/>
    </row>
    <row r="25" ht="22.5" customHeight="1" spans="1:7">
      <c r="A25" s="188" t="s">
        <v>107</v>
      </c>
      <c r="B25" s="188" t="s">
        <v>195</v>
      </c>
      <c r="C25" s="186">
        <v>19788</v>
      </c>
      <c r="D25" s="186">
        <v>19788</v>
      </c>
      <c r="E25" s="186">
        <v>19788</v>
      </c>
      <c r="F25" s="186"/>
      <c r="G25" s="186"/>
    </row>
    <row r="26" ht="22.5" customHeight="1" spans="1:7">
      <c r="A26" s="187" t="s">
        <v>108</v>
      </c>
      <c r="B26" s="187" t="s">
        <v>196</v>
      </c>
      <c r="C26" s="186">
        <v>2882100</v>
      </c>
      <c r="D26" s="186"/>
      <c r="E26" s="186"/>
      <c r="F26" s="186"/>
      <c r="G26" s="186">
        <v>2882100</v>
      </c>
    </row>
    <row r="27" ht="22.5" customHeight="1" spans="1:7">
      <c r="A27" s="188" t="s">
        <v>109</v>
      </c>
      <c r="B27" s="188" t="s">
        <v>197</v>
      </c>
      <c r="C27" s="186">
        <v>2882100</v>
      </c>
      <c r="D27" s="186"/>
      <c r="E27" s="186"/>
      <c r="F27" s="186"/>
      <c r="G27" s="186">
        <v>2882100</v>
      </c>
    </row>
    <row r="28" ht="22.5" customHeight="1" spans="1:7">
      <c r="A28" s="187" t="s">
        <v>110</v>
      </c>
      <c r="B28" s="187" t="s">
        <v>198</v>
      </c>
      <c r="C28" s="186">
        <v>130000</v>
      </c>
      <c r="D28" s="186"/>
      <c r="E28" s="186"/>
      <c r="F28" s="186"/>
      <c r="G28" s="186">
        <v>130000</v>
      </c>
    </row>
    <row r="29" ht="22.5" customHeight="1" spans="1:7">
      <c r="A29" s="188" t="s">
        <v>111</v>
      </c>
      <c r="B29" s="188" t="s">
        <v>198</v>
      </c>
      <c r="C29" s="186">
        <v>130000</v>
      </c>
      <c r="D29" s="186"/>
      <c r="E29" s="186"/>
      <c r="F29" s="186"/>
      <c r="G29" s="186">
        <v>130000</v>
      </c>
    </row>
    <row r="30" ht="22.5" customHeight="1" spans="1:7">
      <c r="A30" s="139" t="s">
        <v>112</v>
      </c>
      <c r="B30" s="139" t="s">
        <v>113</v>
      </c>
      <c r="C30" s="186">
        <v>1755981</v>
      </c>
      <c r="D30" s="186">
        <v>1755981</v>
      </c>
      <c r="E30" s="186">
        <v>1755981</v>
      </c>
      <c r="F30" s="186"/>
      <c r="G30" s="186"/>
    </row>
    <row r="31" ht="22.5" customHeight="1" spans="1:7">
      <c r="A31" s="187" t="s">
        <v>114</v>
      </c>
      <c r="B31" s="187" t="s">
        <v>199</v>
      </c>
      <c r="C31" s="186">
        <v>1755981</v>
      </c>
      <c r="D31" s="186">
        <v>1755981</v>
      </c>
      <c r="E31" s="186">
        <v>1755981</v>
      </c>
      <c r="F31" s="186"/>
      <c r="G31" s="186"/>
    </row>
    <row r="32" ht="22.5" customHeight="1" spans="1:7">
      <c r="A32" s="188" t="s">
        <v>115</v>
      </c>
      <c r="B32" s="188" t="s">
        <v>200</v>
      </c>
      <c r="C32" s="186">
        <v>805341.15</v>
      </c>
      <c r="D32" s="186">
        <v>805341.15</v>
      </c>
      <c r="E32" s="186">
        <v>805341.15</v>
      </c>
      <c r="F32" s="186"/>
      <c r="G32" s="186"/>
    </row>
    <row r="33" ht="22.5" customHeight="1" spans="1:7">
      <c r="A33" s="188" t="s">
        <v>116</v>
      </c>
      <c r="B33" s="188" t="s">
        <v>201</v>
      </c>
      <c r="C33" s="186">
        <v>167293.8</v>
      </c>
      <c r="D33" s="186">
        <v>167293.8</v>
      </c>
      <c r="E33" s="186">
        <v>167293.8</v>
      </c>
      <c r="F33" s="186"/>
      <c r="G33" s="186"/>
    </row>
    <row r="34" ht="22.5" customHeight="1" spans="1:7">
      <c r="A34" s="188" t="s">
        <v>117</v>
      </c>
      <c r="B34" s="188" t="s">
        <v>202</v>
      </c>
      <c r="C34" s="186">
        <v>726780.67</v>
      </c>
      <c r="D34" s="186">
        <v>726780.67</v>
      </c>
      <c r="E34" s="186">
        <v>726780.67</v>
      </c>
      <c r="F34" s="186"/>
      <c r="G34" s="186"/>
    </row>
    <row r="35" ht="22.5" customHeight="1" spans="1:7">
      <c r="A35" s="188" t="s">
        <v>118</v>
      </c>
      <c r="B35" s="188" t="s">
        <v>203</v>
      </c>
      <c r="C35" s="186">
        <v>56565.38</v>
      </c>
      <c r="D35" s="186">
        <v>56565.38</v>
      </c>
      <c r="E35" s="186">
        <v>56565.38</v>
      </c>
      <c r="F35" s="186"/>
      <c r="G35" s="186"/>
    </row>
    <row r="36" ht="22.5" customHeight="1" spans="1:7">
      <c r="A36" s="139" t="s">
        <v>119</v>
      </c>
      <c r="B36" s="139" t="s">
        <v>120</v>
      </c>
      <c r="C36" s="186">
        <v>3000000</v>
      </c>
      <c r="D36" s="186"/>
      <c r="E36" s="186"/>
      <c r="F36" s="186"/>
      <c r="G36" s="186">
        <v>3000000</v>
      </c>
    </row>
    <row r="37" ht="22.5" customHeight="1" spans="1:7">
      <c r="A37" s="187" t="s">
        <v>121</v>
      </c>
      <c r="B37" s="187" t="s">
        <v>204</v>
      </c>
      <c r="C37" s="186">
        <v>3000000</v>
      </c>
      <c r="D37" s="186"/>
      <c r="E37" s="186"/>
      <c r="F37" s="186"/>
      <c r="G37" s="186">
        <v>3000000</v>
      </c>
    </row>
    <row r="38" ht="22.5" customHeight="1" spans="1:7">
      <c r="A38" s="188" t="s">
        <v>122</v>
      </c>
      <c r="B38" s="188" t="s">
        <v>205</v>
      </c>
      <c r="C38" s="186">
        <v>3000000</v>
      </c>
      <c r="D38" s="186"/>
      <c r="E38" s="186"/>
      <c r="F38" s="186"/>
      <c r="G38" s="186">
        <v>3000000</v>
      </c>
    </row>
    <row r="39" ht="22.5" customHeight="1" spans="1:7">
      <c r="A39" s="139" t="s">
        <v>123</v>
      </c>
      <c r="B39" s="139" t="s">
        <v>124</v>
      </c>
      <c r="C39" s="186">
        <v>1668421.08</v>
      </c>
      <c r="D39" s="186">
        <v>1668421.08</v>
      </c>
      <c r="E39" s="186">
        <v>1668421.08</v>
      </c>
      <c r="F39" s="186"/>
      <c r="G39" s="186"/>
    </row>
    <row r="40" ht="22.5" customHeight="1" spans="1:7">
      <c r="A40" s="187" t="s">
        <v>125</v>
      </c>
      <c r="B40" s="187" t="s">
        <v>206</v>
      </c>
      <c r="C40" s="186">
        <v>1668421.08</v>
      </c>
      <c r="D40" s="186">
        <v>1668421.08</v>
      </c>
      <c r="E40" s="186">
        <v>1668421.08</v>
      </c>
      <c r="F40" s="186"/>
      <c r="G40" s="186"/>
    </row>
    <row r="41" ht="22.5" customHeight="1" spans="1:7">
      <c r="A41" s="188" t="s">
        <v>126</v>
      </c>
      <c r="B41" s="188" t="s">
        <v>207</v>
      </c>
      <c r="C41" s="186">
        <v>1668421.08</v>
      </c>
      <c r="D41" s="186">
        <v>1668421.08</v>
      </c>
      <c r="E41" s="186">
        <v>1668421.08</v>
      </c>
      <c r="F41" s="186"/>
      <c r="G41" s="186"/>
    </row>
    <row r="42" ht="22.5" customHeight="1" spans="1:7">
      <c r="A42" s="139" t="s">
        <v>127</v>
      </c>
      <c r="B42" s="139" t="s">
        <v>128</v>
      </c>
      <c r="C42" s="186">
        <v>1004800</v>
      </c>
      <c r="D42" s="186"/>
      <c r="E42" s="186"/>
      <c r="F42" s="186"/>
      <c r="G42" s="186">
        <v>1004800</v>
      </c>
    </row>
    <row r="43" ht="22.5" customHeight="1" spans="1:7">
      <c r="A43" s="187" t="s">
        <v>129</v>
      </c>
      <c r="B43" s="187" t="s">
        <v>208</v>
      </c>
      <c r="C43" s="186">
        <v>1004800</v>
      </c>
      <c r="D43" s="186"/>
      <c r="E43" s="186"/>
      <c r="F43" s="186"/>
      <c r="G43" s="186">
        <v>1004800</v>
      </c>
    </row>
    <row r="44" ht="22.5" customHeight="1" spans="1:7">
      <c r="A44" s="188" t="s">
        <v>130</v>
      </c>
      <c r="B44" s="188" t="s">
        <v>209</v>
      </c>
      <c r="C44" s="186">
        <v>1004800</v>
      </c>
      <c r="D44" s="186"/>
      <c r="E44" s="186"/>
      <c r="F44" s="186"/>
      <c r="G44" s="186">
        <v>1004800</v>
      </c>
    </row>
    <row r="45" ht="22.5" customHeight="1" spans="1:7">
      <c r="A45" s="189" t="s">
        <v>131</v>
      </c>
      <c r="B45" s="190" t="s">
        <v>131</v>
      </c>
      <c r="C45" s="191">
        <v>32849549.05</v>
      </c>
      <c r="D45" s="186">
        <v>21430400.93</v>
      </c>
      <c r="E45" s="191">
        <v>19896462.25</v>
      </c>
      <c r="F45" s="191">
        <v>1533938.68</v>
      </c>
      <c r="G45" s="191">
        <v>11419148.12</v>
      </c>
    </row>
  </sheetData>
  <mergeCells count="7">
    <mergeCell ref="A2:G2"/>
    <mergeCell ref="A3:E3"/>
    <mergeCell ref="A4:B4"/>
    <mergeCell ref="D4:F4"/>
    <mergeCell ref="A45:B4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E15" sqref="E15"/>
    </sheetView>
  </sheetViews>
  <sheetFormatPr defaultColWidth="10.7083333333333" defaultRowHeight="14.25" customHeight="1" outlineLevelRow="6" outlineLevelCol="5"/>
  <cols>
    <col min="1" max="2" width="32" customWidth="1"/>
    <col min="3" max="6" width="30.1416666666667" customWidth="1"/>
  </cols>
  <sheetData>
    <row r="1" customHeight="1" spans="1:6">
      <c r="A1" s="164"/>
      <c r="B1" s="164"/>
      <c r="C1" s="99"/>
      <c r="D1" s="165"/>
      <c r="F1" s="166" t="s">
        <v>210</v>
      </c>
    </row>
    <row r="2" ht="36.75" customHeight="1" spans="1:6">
      <c r="A2" s="167" t="s">
        <v>211</v>
      </c>
      <c r="B2" s="168"/>
      <c r="C2" s="168"/>
      <c r="D2" s="168"/>
      <c r="E2" s="168"/>
      <c r="F2" s="168"/>
    </row>
    <row r="3" ht="18.75" customHeight="1" spans="1:6">
      <c r="A3" s="6" t="str">
        <f>"单位名称："&amp;"迪庆藏族自治州人力资源和社会保障局"</f>
        <v>单位名称：迪庆藏族自治州人力资源和社会保障局</v>
      </c>
      <c r="B3" s="164"/>
      <c r="C3" s="99"/>
      <c r="D3" s="169"/>
      <c r="F3" s="166" t="s">
        <v>212</v>
      </c>
    </row>
    <row r="4" ht="19.5" customHeight="1" spans="1:6">
      <c r="A4" s="170" t="s">
        <v>213</v>
      </c>
      <c r="B4" s="171" t="s">
        <v>214</v>
      </c>
      <c r="C4" s="74" t="s">
        <v>215</v>
      </c>
      <c r="D4" s="172"/>
      <c r="E4" s="173"/>
      <c r="F4" s="171" t="s">
        <v>216</v>
      </c>
    </row>
    <row r="5" ht="19.5" customHeight="1" spans="1:6">
      <c r="A5" s="174"/>
      <c r="B5" s="175"/>
      <c r="C5" s="73" t="s">
        <v>59</v>
      </c>
      <c r="D5" s="73" t="s">
        <v>217</v>
      </c>
      <c r="E5" s="73" t="s">
        <v>218</v>
      </c>
      <c r="F5" s="175"/>
    </row>
    <row r="6" ht="18.75" customHeight="1" spans="1:6">
      <c r="A6" s="176">
        <v>1</v>
      </c>
      <c r="B6" s="176">
        <v>2</v>
      </c>
      <c r="C6" s="177">
        <v>3</v>
      </c>
      <c r="D6" s="176">
        <v>4</v>
      </c>
      <c r="E6" s="176">
        <v>5</v>
      </c>
      <c r="F6" s="176">
        <v>6</v>
      </c>
    </row>
    <row r="7" ht="22.5" customHeight="1" spans="1:6">
      <c r="A7" s="178">
        <v>56000</v>
      </c>
      <c r="B7" s="178"/>
      <c r="C7" s="179">
        <v>50000</v>
      </c>
      <c r="D7" s="178"/>
      <c r="E7" s="178">
        <v>50000</v>
      </c>
      <c r="F7" s="178">
        <v>6000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3"/>
  <sheetViews>
    <sheetView showZeros="0" topLeftCell="N1" workbookViewId="0">
      <selection activeCell="A2" sqref="A2:W2"/>
    </sheetView>
  </sheetViews>
  <sheetFormatPr defaultColWidth="10.7083333333333" defaultRowHeight="14.25" customHeight="1"/>
  <cols>
    <col min="1" max="1" width="38.2833333333333" customWidth="1"/>
    <col min="2" max="2" width="29.7083333333333" customWidth="1"/>
    <col min="3" max="3" width="31" customWidth="1"/>
    <col min="4" max="4" width="11.85" customWidth="1"/>
    <col min="5" max="5" width="20.5666666666667" customWidth="1"/>
    <col min="6" max="6" width="12" customWidth="1"/>
    <col min="7" max="7" width="26.85" customWidth="1"/>
    <col min="8" max="21" width="23.1416666666667" customWidth="1"/>
    <col min="22" max="23" width="23.2833333333333" customWidth="1"/>
  </cols>
  <sheetData>
    <row r="1" ht="18.75" customHeight="1" spans="2:23">
      <c r="B1" s="154"/>
      <c r="D1" s="155"/>
      <c r="E1" s="155"/>
      <c r="F1" s="155"/>
      <c r="G1" s="155"/>
      <c r="H1" s="80"/>
      <c r="I1" s="80"/>
      <c r="J1" s="80"/>
      <c r="K1" s="80"/>
      <c r="L1" s="80"/>
      <c r="M1" s="80"/>
      <c r="N1" s="2"/>
      <c r="O1" s="2"/>
      <c r="P1" s="2"/>
      <c r="Q1" s="80"/>
      <c r="U1" s="154"/>
      <c r="W1" s="61" t="s">
        <v>219</v>
      </c>
    </row>
    <row r="2" ht="39.75" customHeight="1" spans="1:23">
      <c r="A2" s="156" t="s">
        <v>220</v>
      </c>
      <c r="B2" s="64"/>
      <c r="C2" s="64"/>
      <c r="D2" s="64"/>
      <c r="E2" s="64"/>
      <c r="F2" s="64"/>
      <c r="G2" s="64"/>
      <c r="H2" s="64"/>
      <c r="I2" s="64"/>
      <c r="J2" s="64"/>
      <c r="K2" s="64"/>
      <c r="L2" s="64"/>
      <c r="M2" s="64"/>
      <c r="N2" s="5"/>
      <c r="O2" s="5"/>
      <c r="P2" s="5"/>
      <c r="Q2" s="64"/>
      <c r="R2" s="64"/>
      <c r="S2" s="64"/>
      <c r="T2" s="64"/>
      <c r="U2" s="64"/>
      <c r="V2" s="64"/>
      <c r="W2" s="64"/>
    </row>
    <row r="3" ht="18.75" customHeight="1" spans="1:23">
      <c r="A3" s="6" t="str">
        <f>"单位名称："&amp;"迪庆藏族自治州人力资源和社会保障局"</f>
        <v>单位名称：迪庆藏族自治州人力资源和社会保障局</v>
      </c>
      <c r="B3" s="157"/>
      <c r="C3" s="157"/>
      <c r="D3" s="157"/>
      <c r="E3" s="157"/>
      <c r="F3" s="157"/>
      <c r="G3" s="157"/>
      <c r="H3" s="84"/>
      <c r="I3" s="84"/>
      <c r="J3" s="84"/>
      <c r="K3" s="84"/>
      <c r="L3" s="84"/>
      <c r="M3" s="84"/>
      <c r="N3" s="8"/>
      <c r="O3" s="8"/>
      <c r="P3" s="8"/>
      <c r="Q3" s="84"/>
      <c r="U3" s="154"/>
      <c r="W3" s="102" t="s">
        <v>212</v>
      </c>
    </row>
    <row r="4" ht="18" customHeight="1" spans="1:23">
      <c r="A4" s="10" t="s">
        <v>221</v>
      </c>
      <c r="B4" s="10" t="s">
        <v>222</v>
      </c>
      <c r="C4" s="10" t="s">
        <v>223</v>
      </c>
      <c r="D4" s="10" t="s">
        <v>224</v>
      </c>
      <c r="E4" s="10" t="s">
        <v>225</v>
      </c>
      <c r="F4" s="10" t="s">
        <v>226</v>
      </c>
      <c r="G4" s="10" t="s">
        <v>227</v>
      </c>
      <c r="H4" s="158" t="s">
        <v>228</v>
      </c>
      <c r="I4" s="105" t="s">
        <v>228</v>
      </c>
      <c r="J4" s="105"/>
      <c r="K4" s="105"/>
      <c r="L4" s="105"/>
      <c r="M4" s="105"/>
      <c r="N4" s="13"/>
      <c r="O4" s="13"/>
      <c r="P4" s="13"/>
      <c r="Q4" s="69" t="s">
        <v>63</v>
      </c>
      <c r="R4" s="105" t="s">
        <v>80</v>
      </c>
      <c r="S4" s="105"/>
      <c r="T4" s="105"/>
      <c r="U4" s="105"/>
      <c r="V4" s="105"/>
      <c r="W4" s="162"/>
    </row>
    <row r="5" ht="18" customHeight="1" spans="1:23">
      <c r="A5" s="15"/>
      <c r="B5" s="152"/>
      <c r="C5" s="15"/>
      <c r="D5" s="15"/>
      <c r="E5" s="15"/>
      <c r="F5" s="15"/>
      <c r="G5" s="15"/>
      <c r="H5" s="125" t="s">
        <v>57</v>
      </c>
      <c r="I5" s="158" t="s">
        <v>60</v>
      </c>
      <c r="J5" s="105"/>
      <c r="K5" s="105"/>
      <c r="L5" s="105"/>
      <c r="M5" s="162"/>
      <c r="N5" s="12" t="s">
        <v>229</v>
      </c>
      <c r="O5" s="13"/>
      <c r="P5" s="14"/>
      <c r="Q5" s="10" t="s">
        <v>63</v>
      </c>
      <c r="R5" s="158" t="s">
        <v>80</v>
      </c>
      <c r="S5" s="69" t="s">
        <v>66</v>
      </c>
      <c r="T5" s="105" t="s">
        <v>80</v>
      </c>
      <c r="U5" s="69" t="s">
        <v>68</v>
      </c>
      <c r="V5" s="69" t="s">
        <v>69</v>
      </c>
      <c r="W5" s="70" t="s">
        <v>70</v>
      </c>
    </row>
    <row r="6" ht="18.75" customHeight="1" spans="1:23">
      <c r="A6" s="29"/>
      <c r="B6" s="29"/>
      <c r="C6" s="29"/>
      <c r="D6" s="29"/>
      <c r="E6" s="29"/>
      <c r="F6" s="29"/>
      <c r="G6" s="29"/>
      <c r="H6" s="29"/>
      <c r="I6" s="163" t="s">
        <v>230</v>
      </c>
      <c r="J6" s="10" t="s">
        <v>231</v>
      </c>
      <c r="K6" s="10" t="s">
        <v>232</v>
      </c>
      <c r="L6" s="10" t="s">
        <v>233</v>
      </c>
      <c r="M6" s="10" t="s">
        <v>234</v>
      </c>
      <c r="N6" s="10" t="s">
        <v>60</v>
      </c>
      <c r="O6" s="10" t="s">
        <v>61</v>
      </c>
      <c r="P6" s="10" t="s">
        <v>62</v>
      </c>
      <c r="Q6" s="29"/>
      <c r="R6" s="10" t="s">
        <v>59</v>
      </c>
      <c r="S6" s="10" t="s">
        <v>66</v>
      </c>
      <c r="T6" s="10" t="s">
        <v>235</v>
      </c>
      <c r="U6" s="10" t="s">
        <v>68</v>
      </c>
      <c r="V6" s="10" t="s">
        <v>69</v>
      </c>
      <c r="W6" s="10" t="s">
        <v>70</v>
      </c>
    </row>
    <row r="7" ht="37.5" customHeight="1" spans="1:23">
      <c r="A7" s="128"/>
      <c r="B7" s="128"/>
      <c r="C7" s="128"/>
      <c r="D7" s="128"/>
      <c r="E7" s="128"/>
      <c r="F7" s="128"/>
      <c r="G7" s="128"/>
      <c r="H7" s="128"/>
      <c r="I7" s="109" t="s">
        <v>59</v>
      </c>
      <c r="J7" s="17" t="s">
        <v>236</v>
      </c>
      <c r="K7" s="17" t="s">
        <v>232</v>
      </c>
      <c r="L7" s="17" t="s">
        <v>233</v>
      </c>
      <c r="M7" s="17" t="s">
        <v>234</v>
      </c>
      <c r="N7" s="17" t="s">
        <v>232</v>
      </c>
      <c r="O7" s="17" t="s">
        <v>233</v>
      </c>
      <c r="P7" s="17" t="s">
        <v>234</v>
      </c>
      <c r="Q7" s="17" t="s">
        <v>63</v>
      </c>
      <c r="R7" s="17" t="s">
        <v>59</v>
      </c>
      <c r="S7" s="17" t="s">
        <v>66</v>
      </c>
      <c r="T7" s="17" t="s">
        <v>235</v>
      </c>
      <c r="U7" s="17" t="s">
        <v>68</v>
      </c>
      <c r="V7" s="17" t="s">
        <v>69</v>
      </c>
      <c r="W7" s="17" t="s">
        <v>70</v>
      </c>
    </row>
    <row r="8" ht="19.5" customHeight="1" spans="1:23">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row>
    <row r="9" ht="22.5" customHeight="1" spans="1:23">
      <c r="A9" s="32" t="s">
        <v>72</v>
      </c>
      <c r="B9" s="32"/>
      <c r="C9" s="32"/>
      <c r="D9" s="32"/>
      <c r="E9" s="32"/>
      <c r="F9" s="32"/>
      <c r="G9" s="32"/>
      <c r="H9" s="110"/>
      <c r="I9" s="110"/>
      <c r="J9" s="110"/>
      <c r="K9" s="49"/>
      <c r="L9" s="110"/>
      <c r="M9" s="49"/>
      <c r="N9" s="49"/>
      <c r="O9" s="49"/>
      <c r="P9" s="49"/>
      <c r="Q9" s="110"/>
      <c r="R9" s="110"/>
      <c r="S9" s="110"/>
      <c r="T9" s="110"/>
      <c r="U9" s="110"/>
      <c r="V9" s="110"/>
      <c r="W9" s="110"/>
    </row>
    <row r="10" ht="22.5" customHeight="1" spans="1:23">
      <c r="A10" s="32" t="s">
        <v>72</v>
      </c>
      <c r="B10" s="32" t="s">
        <v>237</v>
      </c>
      <c r="C10" s="32" t="s">
        <v>238</v>
      </c>
      <c r="D10" s="32" t="s">
        <v>93</v>
      </c>
      <c r="E10" s="32" t="s">
        <v>182</v>
      </c>
      <c r="F10" s="32" t="s">
        <v>239</v>
      </c>
      <c r="G10" s="32" t="s">
        <v>240</v>
      </c>
      <c r="H10" s="110">
        <v>2753604</v>
      </c>
      <c r="I10" s="110">
        <v>2753604</v>
      </c>
      <c r="J10" s="110"/>
      <c r="K10" s="49"/>
      <c r="L10" s="110">
        <v>2753604</v>
      </c>
      <c r="M10" s="49"/>
      <c r="N10" s="150"/>
      <c r="O10" s="150"/>
      <c r="P10" s="150"/>
      <c r="Q10" s="110"/>
      <c r="R10" s="110"/>
      <c r="S10" s="110"/>
      <c r="T10" s="110"/>
      <c r="U10" s="110"/>
      <c r="V10" s="110"/>
      <c r="W10" s="110"/>
    </row>
    <row r="11" ht="22.5" customHeight="1" spans="1:23">
      <c r="A11" s="32" t="s">
        <v>72</v>
      </c>
      <c r="B11" s="32" t="s">
        <v>241</v>
      </c>
      <c r="C11" s="32" t="s">
        <v>242</v>
      </c>
      <c r="D11" s="32" t="s">
        <v>93</v>
      </c>
      <c r="E11" s="32" t="s">
        <v>182</v>
      </c>
      <c r="F11" s="32" t="s">
        <v>239</v>
      </c>
      <c r="G11" s="32" t="s">
        <v>240</v>
      </c>
      <c r="H11" s="110">
        <v>546912</v>
      </c>
      <c r="I11" s="110">
        <v>546912</v>
      </c>
      <c r="J11" s="24"/>
      <c r="K11" s="24"/>
      <c r="L11" s="110">
        <v>546912</v>
      </c>
      <c r="M11" s="24"/>
      <c r="N11" s="150"/>
      <c r="O11" s="150"/>
      <c r="P11" s="150"/>
      <c r="Q11" s="110"/>
      <c r="R11" s="110"/>
      <c r="S11" s="110"/>
      <c r="T11" s="110"/>
      <c r="U11" s="110"/>
      <c r="V11" s="110"/>
      <c r="W11" s="110"/>
    </row>
    <row r="12" ht="22.5" customHeight="1" spans="1:23">
      <c r="A12" s="32" t="s">
        <v>72</v>
      </c>
      <c r="B12" s="32" t="s">
        <v>237</v>
      </c>
      <c r="C12" s="32" t="s">
        <v>238</v>
      </c>
      <c r="D12" s="32" t="s">
        <v>93</v>
      </c>
      <c r="E12" s="32" t="s">
        <v>182</v>
      </c>
      <c r="F12" s="32" t="s">
        <v>243</v>
      </c>
      <c r="G12" s="32" t="s">
        <v>244</v>
      </c>
      <c r="H12" s="110">
        <v>6782238</v>
      </c>
      <c r="I12" s="110">
        <v>6782238</v>
      </c>
      <c r="J12" s="24"/>
      <c r="K12" s="24"/>
      <c r="L12" s="110">
        <v>6782238</v>
      </c>
      <c r="M12" s="24"/>
      <c r="N12" s="150"/>
      <c r="O12" s="150"/>
      <c r="P12" s="150"/>
      <c r="Q12" s="110"/>
      <c r="R12" s="110"/>
      <c r="S12" s="110"/>
      <c r="T12" s="110"/>
      <c r="U12" s="110"/>
      <c r="V12" s="110"/>
      <c r="W12" s="110"/>
    </row>
    <row r="13" ht="22.5" customHeight="1" spans="1:23">
      <c r="A13" s="32" t="s">
        <v>72</v>
      </c>
      <c r="B13" s="32" t="s">
        <v>241</v>
      </c>
      <c r="C13" s="32" t="s">
        <v>242</v>
      </c>
      <c r="D13" s="32" t="s">
        <v>93</v>
      </c>
      <c r="E13" s="32" t="s">
        <v>182</v>
      </c>
      <c r="F13" s="32" t="s">
        <v>243</v>
      </c>
      <c r="G13" s="32" t="s">
        <v>244</v>
      </c>
      <c r="H13" s="110">
        <v>536496</v>
      </c>
      <c r="I13" s="110">
        <v>536496</v>
      </c>
      <c r="J13" s="24"/>
      <c r="K13" s="24"/>
      <c r="L13" s="110">
        <v>536496</v>
      </c>
      <c r="M13" s="24"/>
      <c r="N13" s="150"/>
      <c r="O13" s="150"/>
      <c r="P13" s="150"/>
      <c r="Q13" s="110"/>
      <c r="R13" s="110"/>
      <c r="S13" s="110"/>
      <c r="T13" s="110"/>
      <c r="U13" s="110"/>
      <c r="V13" s="110"/>
      <c r="W13" s="110"/>
    </row>
    <row r="14" ht="22.5" customHeight="1" spans="1:23">
      <c r="A14" s="32" t="s">
        <v>72</v>
      </c>
      <c r="B14" s="32" t="s">
        <v>237</v>
      </c>
      <c r="C14" s="32" t="s">
        <v>238</v>
      </c>
      <c r="D14" s="32" t="s">
        <v>93</v>
      </c>
      <c r="E14" s="32" t="s">
        <v>182</v>
      </c>
      <c r="F14" s="32" t="s">
        <v>245</v>
      </c>
      <c r="G14" s="32" t="s">
        <v>246</v>
      </c>
      <c r="H14" s="110">
        <v>229467</v>
      </c>
      <c r="I14" s="110">
        <v>229467</v>
      </c>
      <c r="J14" s="24"/>
      <c r="K14" s="24"/>
      <c r="L14" s="110">
        <v>229467</v>
      </c>
      <c r="M14" s="24"/>
      <c r="N14" s="150"/>
      <c r="O14" s="150"/>
      <c r="P14" s="150"/>
      <c r="Q14" s="110"/>
      <c r="R14" s="110"/>
      <c r="S14" s="110"/>
      <c r="T14" s="110"/>
      <c r="U14" s="110"/>
      <c r="V14" s="110"/>
      <c r="W14" s="110"/>
    </row>
    <row r="15" ht="22.5" customHeight="1" spans="1:23">
      <c r="A15" s="32" t="s">
        <v>72</v>
      </c>
      <c r="B15" s="32" t="s">
        <v>247</v>
      </c>
      <c r="C15" s="32" t="s">
        <v>248</v>
      </c>
      <c r="D15" s="32" t="s">
        <v>93</v>
      </c>
      <c r="E15" s="32" t="s">
        <v>182</v>
      </c>
      <c r="F15" s="32" t="s">
        <v>245</v>
      </c>
      <c r="G15" s="32" t="s">
        <v>246</v>
      </c>
      <c r="H15" s="110">
        <v>1969380</v>
      </c>
      <c r="I15" s="110">
        <v>1969380</v>
      </c>
      <c r="J15" s="24"/>
      <c r="K15" s="24"/>
      <c r="L15" s="110">
        <v>1969380</v>
      </c>
      <c r="M15" s="24"/>
      <c r="N15" s="150"/>
      <c r="O15" s="150"/>
      <c r="P15" s="150"/>
      <c r="Q15" s="110"/>
      <c r="R15" s="110"/>
      <c r="S15" s="110"/>
      <c r="T15" s="110"/>
      <c r="U15" s="110"/>
      <c r="V15" s="110"/>
      <c r="W15" s="110"/>
    </row>
    <row r="16" ht="22.5" customHeight="1" spans="1:23">
      <c r="A16" s="32" t="s">
        <v>72</v>
      </c>
      <c r="B16" s="32" t="s">
        <v>241</v>
      </c>
      <c r="C16" s="32" t="s">
        <v>242</v>
      </c>
      <c r="D16" s="32" t="s">
        <v>93</v>
      </c>
      <c r="E16" s="32" t="s">
        <v>182</v>
      </c>
      <c r="F16" s="32" t="s">
        <v>249</v>
      </c>
      <c r="G16" s="32" t="s">
        <v>250</v>
      </c>
      <c r="H16" s="110">
        <v>45576</v>
      </c>
      <c r="I16" s="110">
        <v>45576</v>
      </c>
      <c r="J16" s="24"/>
      <c r="K16" s="24"/>
      <c r="L16" s="110">
        <v>45576</v>
      </c>
      <c r="M16" s="24"/>
      <c r="N16" s="150"/>
      <c r="O16" s="150"/>
      <c r="P16" s="150"/>
      <c r="Q16" s="110"/>
      <c r="R16" s="110"/>
      <c r="S16" s="110"/>
      <c r="T16" s="110"/>
      <c r="U16" s="110"/>
      <c r="V16" s="110"/>
      <c r="W16" s="110"/>
    </row>
    <row r="17" ht="22.5" customHeight="1" spans="1:23">
      <c r="A17" s="32" t="s">
        <v>72</v>
      </c>
      <c r="B17" s="32" t="s">
        <v>241</v>
      </c>
      <c r="C17" s="32" t="s">
        <v>242</v>
      </c>
      <c r="D17" s="32" t="s">
        <v>93</v>
      </c>
      <c r="E17" s="32" t="s">
        <v>182</v>
      </c>
      <c r="F17" s="32" t="s">
        <v>249</v>
      </c>
      <c r="G17" s="32" t="s">
        <v>250</v>
      </c>
      <c r="H17" s="110">
        <v>874956</v>
      </c>
      <c r="I17" s="110">
        <v>874956</v>
      </c>
      <c r="J17" s="24"/>
      <c r="K17" s="24"/>
      <c r="L17" s="110">
        <v>874956</v>
      </c>
      <c r="M17" s="24"/>
      <c r="N17" s="150"/>
      <c r="O17" s="150"/>
      <c r="P17" s="150"/>
      <c r="Q17" s="110"/>
      <c r="R17" s="110"/>
      <c r="S17" s="110"/>
      <c r="T17" s="110"/>
      <c r="U17" s="110"/>
      <c r="V17" s="110"/>
      <c r="W17" s="110"/>
    </row>
    <row r="18" ht="22.5" customHeight="1" spans="1:23">
      <c r="A18" s="32" t="s">
        <v>72</v>
      </c>
      <c r="B18" s="32" t="s">
        <v>251</v>
      </c>
      <c r="C18" s="32" t="s">
        <v>252</v>
      </c>
      <c r="D18" s="32" t="s">
        <v>93</v>
      </c>
      <c r="E18" s="32" t="s">
        <v>182</v>
      </c>
      <c r="F18" s="32" t="s">
        <v>249</v>
      </c>
      <c r="G18" s="32" t="s">
        <v>250</v>
      </c>
      <c r="H18" s="110">
        <v>440220</v>
      </c>
      <c r="I18" s="110">
        <v>440220</v>
      </c>
      <c r="J18" s="24"/>
      <c r="K18" s="24"/>
      <c r="L18" s="110">
        <v>440220</v>
      </c>
      <c r="M18" s="24"/>
      <c r="N18" s="150"/>
      <c r="O18" s="150"/>
      <c r="P18" s="150"/>
      <c r="Q18" s="110"/>
      <c r="R18" s="110"/>
      <c r="S18" s="110"/>
      <c r="T18" s="110"/>
      <c r="U18" s="110"/>
      <c r="V18" s="110"/>
      <c r="W18" s="110"/>
    </row>
    <row r="19" ht="22.5" customHeight="1" spans="1:23">
      <c r="A19" s="32" t="s">
        <v>72</v>
      </c>
      <c r="B19" s="32" t="s">
        <v>251</v>
      </c>
      <c r="C19" s="32" t="s">
        <v>252</v>
      </c>
      <c r="D19" s="32" t="s">
        <v>93</v>
      </c>
      <c r="E19" s="32" t="s">
        <v>182</v>
      </c>
      <c r="F19" s="32" t="s">
        <v>249</v>
      </c>
      <c r="G19" s="32" t="s">
        <v>250</v>
      </c>
      <c r="H19" s="110">
        <v>132000</v>
      </c>
      <c r="I19" s="110">
        <v>132000</v>
      </c>
      <c r="J19" s="24"/>
      <c r="K19" s="24"/>
      <c r="L19" s="110">
        <v>132000</v>
      </c>
      <c r="M19" s="24"/>
      <c r="N19" s="150"/>
      <c r="O19" s="150"/>
      <c r="P19" s="150"/>
      <c r="Q19" s="110"/>
      <c r="R19" s="110"/>
      <c r="S19" s="110"/>
      <c r="T19" s="110"/>
      <c r="U19" s="110"/>
      <c r="V19" s="110"/>
      <c r="W19" s="110"/>
    </row>
    <row r="20" ht="22.5" customHeight="1" spans="1:23">
      <c r="A20" s="32" t="s">
        <v>72</v>
      </c>
      <c r="B20" s="32" t="s">
        <v>253</v>
      </c>
      <c r="C20" s="32" t="s">
        <v>254</v>
      </c>
      <c r="D20" s="32" t="s">
        <v>98</v>
      </c>
      <c r="E20" s="32" t="s">
        <v>187</v>
      </c>
      <c r="F20" s="32" t="s">
        <v>255</v>
      </c>
      <c r="G20" s="32" t="s">
        <v>256</v>
      </c>
      <c r="H20" s="110">
        <v>2118510.24</v>
      </c>
      <c r="I20" s="110">
        <v>2118510.24</v>
      </c>
      <c r="J20" s="24"/>
      <c r="K20" s="24"/>
      <c r="L20" s="110">
        <v>2118510.24</v>
      </c>
      <c r="M20" s="24"/>
      <c r="N20" s="150"/>
      <c r="O20" s="150"/>
      <c r="P20" s="150"/>
      <c r="Q20" s="110"/>
      <c r="R20" s="110"/>
      <c r="S20" s="110"/>
      <c r="T20" s="110"/>
      <c r="U20" s="110"/>
      <c r="V20" s="110"/>
      <c r="W20" s="110"/>
    </row>
    <row r="21" ht="22.5" customHeight="1" spans="1:23">
      <c r="A21" s="32" t="s">
        <v>72</v>
      </c>
      <c r="B21" s="32" t="s">
        <v>253</v>
      </c>
      <c r="C21" s="32" t="s">
        <v>254</v>
      </c>
      <c r="D21" s="32" t="s">
        <v>115</v>
      </c>
      <c r="E21" s="32" t="s">
        <v>200</v>
      </c>
      <c r="F21" s="32" t="s">
        <v>257</v>
      </c>
      <c r="G21" s="32" t="s">
        <v>258</v>
      </c>
      <c r="H21" s="110">
        <v>805341.15</v>
      </c>
      <c r="I21" s="110">
        <v>805341.15</v>
      </c>
      <c r="J21" s="24"/>
      <c r="K21" s="24"/>
      <c r="L21" s="110">
        <v>805341.15</v>
      </c>
      <c r="M21" s="24"/>
      <c r="N21" s="150"/>
      <c r="O21" s="150"/>
      <c r="P21" s="150"/>
      <c r="Q21" s="110"/>
      <c r="R21" s="110"/>
      <c r="S21" s="110"/>
      <c r="T21" s="110"/>
      <c r="U21" s="110"/>
      <c r="V21" s="110"/>
      <c r="W21" s="110"/>
    </row>
    <row r="22" ht="22.5" customHeight="1" spans="1:23">
      <c r="A22" s="32" t="s">
        <v>72</v>
      </c>
      <c r="B22" s="32" t="s">
        <v>253</v>
      </c>
      <c r="C22" s="32" t="s">
        <v>254</v>
      </c>
      <c r="D22" s="32" t="s">
        <v>116</v>
      </c>
      <c r="E22" s="32" t="s">
        <v>201</v>
      </c>
      <c r="F22" s="32" t="s">
        <v>257</v>
      </c>
      <c r="G22" s="32" t="s">
        <v>258</v>
      </c>
      <c r="H22" s="110">
        <v>167293.8</v>
      </c>
      <c r="I22" s="110">
        <v>167293.8</v>
      </c>
      <c r="J22" s="24"/>
      <c r="K22" s="24"/>
      <c r="L22" s="110">
        <v>167293.8</v>
      </c>
      <c r="M22" s="24"/>
      <c r="N22" s="150"/>
      <c r="O22" s="150"/>
      <c r="P22" s="150"/>
      <c r="Q22" s="110"/>
      <c r="R22" s="110"/>
      <c r="S22" s="110"/>
      <c r="T22" s="110"/>
      <c r="U22" s="110"/>
      <c r="V22" s="110"/>
      <c r="W22" s="110"/>
    </row>
    <row r="23" ht="22.5" customHeight="1" spans="1:23">
      <c r="A23" s="32" t="s">
        <v>72</v>
      </c>
      <c r="B23" s="32" t="s">
        <v>253</v>
      </c>
      <c r="C23" s="32" t="s">
        <v>254</v>
      </c>
      <c r="D23" s="32" t="s">
        <v>117</v>
      </c>
      <c r="E23" s="32" t="s">
        <v>202</v>
      </c>
      <c r="F23" s="32" t="s">
        <v>259</v>
      </c>
      <c r="G23" s="32" t="s">
        <v>260</v>
      </c>
      <c r="H23" s="110">
        <v>208042.03</v>
      </c>
      <c r="I23" s="110">
        <v>208042.03</v>
      </c>
      <c r="J23" s="24"/>
      <c r="K23" s="24"/>
      <c r="L23" s="110">
        <v>208042.03</v>
      </c>
      <c r="M23" s="24"/>
      <c r="N23" s="150"/>
      <c r="O23" s="150"/>
      <c r="P23" s="150"/>
      <c r="Q23" s="110"/>
      <c r="R23" s="110"/>
      <c r="S23" s="110"/>
      <c r="T23" s="110"/>
      <c r="U23" s="110"/>
      <c r="V23" s="110"/>
      <c r="W23" s="110"/>
    </row>
    <row r="24" ht="22.5" customHeight="1" spans="1:23">
      <c r="A24" s="32" t="s">
        <v>72</v>
      </c>
      <c r="B24" s="32" t="s">
        <v>253</v>
      </c>
      <c r="C24" s="32" t="s">
        <v>254</v>
      </c>
      <c r="D24" s="32" t="s">
        <v>117</v>
      </c>
      <c r="E24" s="32" t="s">
        <v>202</v>
      </c>
      <c r="F24" s="32" t="s">
        <v>259</v>
      </c>
      <c r="G24" s="32" t="s">
        <v>260</v>
      </c>
      <c r="H24" s="110">
        <v>518738.64</v>
      </c>
      <c r="I24" s="110">
        <v>518738.64</v>
      </c>
      <c r="J24" s="24"/>
      <c r="K24" s="24"/>
      <c r="L24" s="110">
        <v>518738.64</v>
      </c>
      <c r="M24" s="24"/>
      <c r="N24" s="150"/>
      <c r="O24" s="150"/>
      <c r="P24" s="150"/>
      <c r="Q24" s="110"/>
      <c r="R24" s="110"/>
      <c r="S24" s="110"/>
      <c r="T24" s="110"/>
      <c r="U24" s="110"/>
      <c r="V24" s="110"/>
      <c r="W24" s="110"/>
    </row>
    <row r="25" ht="22.5" customHeight="1" spans="1:23">
      <c r="A25" s="32" t="s">
        <v>72</v>
      </c>
      <c r="B25" s="32" t="s">
        <v>253</v>
      </c>
      <c r="C25" s="32" t="s">
        <v>254</v>
      </c>
      <c r="D25" s="32" t="s">
        <v>118</v>
      </c>
      <c r="E25" s="32" t="s">
        <v>203</v>
      </c>
      <c r="F25" s="32" t="s">
        <v>261</v>
      </c>
      <c r="G25" s="32" t="s">
        <v>262</v>
      </c>
      <c r="H25" s="110">
        <v>21929.06</v>
      </c>
      <c r="I25" s="110">
        <v>21929.06</v>
      </c>
      <c r="J25" s="24"/>
      <c r="K25" s="24"/>
      <c r="L25" s="110">
        <v>21929.06</v>
      </c>
      <c r="M25" s="24"/>
      <c r="N25" s="150"/>
      <c r="O25" s="150"/>
      <c r="P25" s="150"/>
      <c r="Q25" s="110"/>
      <c r="R25" s="110"/>
      <c r="S25" s="110"/>
      <c r="T25" s="110"/>
      <c r="U25" s="110"/>
      <c r="V25" s="110"/>
      <c r="W25" s="110"/>
    </row>
    <row r="26" ht="22.5" customHeight="1" spans="1:23">
      <c r="A26" s="32" t="s">
        <v>72</v>
      </c>
      <c r="B26" s="32" t="s">
        <v>253</v>
      </c>
      <c r="C26" s="32" t="s">
        <v>254</v>
      </c>
      <c r="D26" s="32" t="s">
        <v>118</v>
      </c>
      <c r="E26" s="32" t="s">
        <v>203</v>
      </c>
      <c r="F26" s="32" t="s">
        <v>261</v>
      </c>
      <c r="G26" s="32" t="s">
        <v>262</v>
      </c>
      <c r="H26" s="110">
        <v>4552.32</v>
      </c>
      <c r="I26" s="110">
        <v>4552.32</v>
      </c>
      <c r="J26" s="24"/>
      <c r="K26" s="24"/>
      <c r="L26" s="110">
        <v>4552.32</v>
      </c>
      <c r="M26" s="24"/>
      <c r="N26" s="150"/>
      <c r="O26" s="150"/>
      <c r="P26" s="150"/>
      <c r="Q26" s="110"/>
      <c r="R26" s="110"/>
      <c r="S26" s="110"/>
      <c r="T26" s="110"/>
      <c r="U26" s="110"/>
      <c r="V26" s="110"/>
      <c r="W26" s="110"/>
    </row>
    <row r="27" ht="22.5" customHeight="1" spans="1:23">
      <c r="A27" s="32" t="s">
        <v>72</v>
      </c>
      <c r="B27" s="32" t="s">
        <v>253</v>
      </c>
      <c r="C27" s="32" t="s">
        <v>254</v>
      </c>
      <c r="D27" s="32" t="s">
        <v>93</v>
      </c>
      <c r="E27" s="32" t="s">
        <v>182</v>
      </c>
      <c r="F27" s="32" t="s">
        <v>261</v>
      </c>
      <c r="G27" s="32" t="s">
        <v>262</v>
      </c>
      <c r="H27" s="110">
        <v>22912.93</v>
      </c>
      <c r="I27" s="110">
        <v>22912.93</v>
      </c>
      <c r="J27" s="24"/>
      <c r="K27" s="24"/>
      <c r="L27" s="110">
        <v>22912.93</v>
      </c>
      <c r="M27" s="24"/>
      <c r="N27" s="150"/>
      <c r="O27" s="150"/>
      <c r="P27" s="150"/>
      <c r="Q27" s="110"/>
      <c r="R27" s="110"/>
      <c r="S27" s="110"/>
      <c r="T27" s="110"/>
      <c r="U27" s="110"/>
      <c r="V27" s="110"/>
      <c r="W27" s="110"/>
    </row>
    <row r="28" ht="22.5" customHeight="1" spans="1:23">
      <c r="A28" s="32" t="s">
        <v>72</v>
      </c>
      <c r="B28" s="32" t="s">
        <v>253</v>
      </c>
      <c r="C28" s="32" t="s">
        <v>254</v>
      </c>
      <c r="D28" s="32" t="s">
        <v>118</v>
      </c>
      <c r="E28" s="32" t="s">
        <v>203</v>
      </c>
      <c r="F28" s="32" t="s">
        <v>261</v>
      </c>
      <c r="G28" s="32" t="s">
        <v>262</v>
      </c>
      <c r="H28" s="110">
        <v>26220</v>
      </c>
      <c r="I28" s="110">
        <v>26220</v>
      </c>
      <c r="J28" s="24"/>
      <c r="K28" s="24"/>
      <c r="L28" s="110">
        <v>26220</v>
      </c>
      <c r="M28" s="24"/>
      <c r="N28" s="150"/>
      <c r="O28" s="150"/>
      <c r="P28" s="150"/>
      <c r="Q28" s="110"/>
      <c r="R28" s="110"/>
      <c r="S28" s="110"/>
      <c r="T28" s="110"/>
      <c r="U28" s="110"/>
      <c r="V28" s="110"/>
      <c r="W28" s="110"/>
    </row>
    <row r="29" ht="22.5" customHeight="1" spans="1:23">
      <c r="A29" s="32" t="s">
        <v>72</v>
      </c>
      <c r="B29" s="32" t="s">
        <v>253</v>
      </c>
      <c r="C29" s="32" t="s">
        <v>254</v>
      </c>
      <c r="D29" s="32" t="s">
        <v>118</v>
      </c>
      <c r="E29" s="32" t="s">
        <v>203</v>
      </c>
      <c r="F29" s="32" t="s">
        <v>261</v>
      </c>
      <c r="G29" s="32" t="s">
        <v>262</v>
      </c>
      <c r="H29" s="110">
        <v>3864</v>
      </c>
      <c r="I29" s="110">
        <v>3864</v>
      </c>
      <c r="J29" s="24"/>
      <c r="K29" s="24"/>
      <c r="L29" s="110">
        <v>3864</v>
      </c>
      <c r="M29" s="24"/>
      <c r="N29" s="150"/>
      <c r="O29" s="150"/>
      <c r="P29" s="150"/>
      <c r="Q29" s="110"/>
      <c r="R29" s="110"/>
      <c r="S29" s="110"/>
      <c r="T29" s="110"/>
      <c r="U29" s="110"/>
      <c r="V29" s="110"/>
      <c r="W29" s="110"/>
    </row>
    <row r="30" ht="22.5" customHeight="1" spans="1:23">
      <c r="A30" s="32" t="s">
        <v>72</v>
      </c>
      <c r="B30" s="32" t="s">
        <v>263</v>
      </c>
      <c r="C30" s="32" t="s">
        <v>207</v>
      </c>
      <c r="D30" s="32" t="s">
        <v>126</v>
      </c>
      <c r="E30" s="32" t="s">
        <v>207</v>
      </c>
      <c r="F30" s="32" t="s">
        <v>264</v>
      </c>
      <c r="G30" s="32" t="s">
        <v>207</v>
      </c>
      <c r="H30" s="110">
        <v>1668421.08</v>
      </c>
      <c r="I30" s="110">
        <v>1668421.08</v>
      </c>
      <c r="J30" s="24"/>
      <c r="K30" s="24"/>
      <c r="L30" s="110">
        <v>1668421.08</v>
      </c>
      <c r="M30" s="24"/>
      <c r="N30" s="150"/>
      <c r="O30" s="150"/>
      <c r="P30" s="150"/>
      <c r="Q30" s="110"/>
      <c r="R30" s="110"/>
      <c r="S30" s="110"/>
      <c r="T30" s="110"/>
      <c r="U30" s="110"/>
      <c r="V30" s="110"/>
      <c r="W30" s="110"/>
    </row>
    <row r="31" ht="22.5" customHeight="1" spans="1:23">
      <c r="A31" s="32" t="s">
        <v>72</v>
      </c>
      <c r="B31" s="32" t="s">
        <v>265</v>
      </c>
      <c r="C31" s="32" t="s">
        <v>266</v>
      </c>
      <c r="D31" s="32" t="s">
        <v>93</v>
      </c>
      <c r="E31" s="32" t="s">
        <v>182</v>
      </c>
      <c r="F31" s="32" t="s">
        <v>267</v>
      </c>
      <c r="G31" s="32" t="s">
        <v>268</v>
      </c>
      <c r="H31" s="110">
        <v>7000</v>
      </c>
      <c r="I31" s="110">
        <v>7000</v>
      </c>
      <c r="J31" s="24"/>
      <c r="K31" s="24"/>
      <c r="L31" s="110">
        <v>7000</v>
      </c>
      <c r="M31" s="24"/>
      <c r="N31" s="150"/>
      <c r="O31" s="150"/>
      <c r="P31" s="150"/>
      <c r="Q31" s="110"/>
      <c r="R31" s="110"/>
      <c r="S31" s="110"/>
      <c r="T31" s="110"/>
      <c r="U31" s="110"/>
      <c r="V31" s="110"/>
      <c r="W31" s="110"/>
    </row>
    <row r="32" ht="22.5" customHeight="1" spans="1:23">
      <c r="A32" s="32" t="s">
        <v>72</v>
      </c>
      <c r="B32" s="32" t="s">
        <v>265</v>
      </c>
      <c r="C32" s="32" t="s">
        <v>266</v>
      </c>
      <c r="D32" s="32" t="s">
        <v>93</v>
      </c>
      <c r="E32" s="32" t="s">
        <v>182</v>
      </c>
      <c r="F32" s="32" t="s">
        <v>269</v>
      </c>
      <c r="G32" s="32" t="s">
        <v>270</v>
      </c>
      <c r="H32" s="110">
        <v>70000</v>
      </c>
      <c r="I32" s="110">
        <v>70000</v>
      </c>
      <c r="J32" s="24"/>
      <c r="K32" s="24"/>
      <c r="L32" s="110">
        <v>70000</v>
      </c>
      <c r="M32" s="24"/>
      <c r="N32" s="150"/>
      <c r="O32" s="150"/>
      <c r="P32" s="150"/>
      <c r="Q32" s="110"/>
      <c r="R32" s="110"/>
      <c r="S32" s="110"/>
      <c r="T32" s="110"/>
      <c r="U32" s="110"/>
      <c r="V32" s="110"/>
      <c r="W32" s="110"/>
    </row>
    <row r="33" ht="22.5" customHeight="1" spans="1:23">
      <c r="A33" s="32" t="s">
        <v>72</v>
      </c>
      <c r="B33" s="32" t="s">
        <v>265</v>
      </c>
      <c r="C33" s="32" t="s">
        <v>266</v>
      </c>
      <c r="D33" s="32" t="s">
        <v>93</v>
      </c>
      <c r="E33" s="32" t="s">
        <v>182</v>
      </c>
      <c r="F33" s="32" t="s">
        <v>271</v>
      </c>
      <c r="G33" s="32" t="s">
        <v>272</v>
      </c>
      <c r="H33" s="110">
        <v>29000</v>
      </c>
      <c r="I33" s="110">
        <v>29000</v>
      </c>
      <c r="J33" s="24"/>
      <c r="K33" s="24"/>
      <c r="L33" s="110">
        <v>29000</v>
      </c>
      <c r="M33" s="24"/>
      <c r="N33" s="150"/>
      <c r="O33" s="150"/>
      <c r="P33" s="150"/>
      <c r="Q33" s="110"/>
      <c r="R33" s="110"/>
      <c r="S33" s="110"/>
      <c r="T33" s="110"/>
      <c r="U33" s="110"/>
      <c r="V33" s="110"/>
      <c r="W33" s="110"/>
    </row>
    <row r="34" ht="22.5" customHeight="1" spans="1:23">
      <c r="A34" s="32" t="s">
        <v>72</v>
      </c>
      <c r="B34" s="32" t="s">
        <v>273</v>
      </c>
      <c r="C34" s="32" t="s">
        <v>216</v>
      </c>
      <c r="D34" s="32" t="s">
        <v>93</v>
      </c>
      <c r="E34" s="32" t="s">
        <v>182</v>
      </c>
      <c r="F34" s="32" t="s">
        <v>274</v>
      </c>
      <c r="G34" s="32" t="s">
        <v>216</v>
      </c>
      <c r="H34" s="110">
        <v>6000</v>
      </c>
      <c r="I34" s="110">
        <v>6000</v>
      </c>
      <c r="J34" s="24"/>
      <c r="K34" s="24"/>
      <c r="L34" s="110">
        <v>6000</v>
      </c>
      <c r="M34" s="24"/>
      <c r="N34" s="150"/>
      <c r="O34" s="150"/>
      <c r="P34" s="150"/>
      <c r="Q34" s="110"/>
      <c r="R34" s="110"/>
      <c r="S34" s="110"/>
      <c r="T34" s="110"/>
      <c r="U34" s="110"/>
      <c r="V34" s="110"/>
      <c r="W34" s="110"/>
    </row>
    <row r="35" ht="22.5" customHeight="1" spans="1:23">
      <c r="A35" s="32" t="s">
        <v>72</v>
      </c>
      <c r="B35" s="32" t="s">
        <v>265</v>
      </c>
      <c r="C35" s="32" t="s">
        <v>266</v>
      </c>
      <c r="D35" s="32" t="s">
        <v>93</v>
      </c>
      <c r="E35" s="32" t="s">
        <v>182</v>
      </c>
      <c r="F35" s="32" t="s">
        <v>275</v>
      </c>
      <c r="G35" s="32" t="s">
        <v>276</v>
      </c>
      <c r="H35" s="110">
        <v>15000</v>
      </c>
      <c r="I35" s="110">
        <v>15000</v>
      </c>
      <c r="J35" s="24"/>
      <c r="K35" s="24"/>
      <c r="L35" s="110">
        <v>15000</v>
      </c>
      <c r="M35" s="24"/>
      <c r="N35" s="150"/>
      <c r="O35" s="150"/>
      <c r="P35" s="150"/>
      <c r="Q35" s="110"/>
      <c r="R35" s="110"/>
      <c r="S35" s="110"/>
      <c r="T35" s="110"/>
      <c r="U35" s="110"/>
      <c r="V35" s="110"/>
      <c r="W35" s="110"/>
    </row>
    <row r="36" ht="22.5" customHeight="1" spans="1:23">
      <c r="A36" s="32" t="s">
        <v>72</v>
      </c>
      <c r="B36" s="32" t="s">
        <v>265</v>
      </c>
      <c r="C36" s="32" t="s">
        <v>266</v>
      </c>
      <c r="D36" s="32" t="s">
        <v>93</v>
      </c>
      <c r="E36" s="32" t="s">
        <v>182</v>
      </c>
      <c r="F36" s="32" t="s">
        <v>275</v>
      </c>
      <c r="G36" s="32" t="s">
        <v>276</v>
      </c>
      <c r="H36" s="110">
        <v>10000</v>
      </c>
      <c r="I36" s="110">
        <v>10000</v>
      </c>
      <c r="J36" s="24"/>
      <c r="K36" s="24"/>
      <c r="L36" s="110">
        <v>10000</v>
      </c>
      <c r="M36" s="24"/>
      <c r="N36" s="150"/>
      <c r="O36" s="150"/>
      <c r="P36" s="150"/>
      <c r="Q36" s="110"/>
      <c r="R36" s="110"/>
      <c r="S36" s="110"/>
      <c r="T36" s="110"/>
      <c r="U36" s="110"/>
      <c r="V36" s="110"/>
      <c r="W36" s="110"/>
    </row>
    <row r="37" ht="22.5" customHeight="1" spans="1:23">
      <c r="A37" s="32" t="s">
        <v>72</v>
      </c>
      <c r="B37" s="32" t="s">
        <v>265</v>
      </c>
      <c r="C37" s="32" t="s">
        <v>266</v>
      </c>
      <c r="D37" s="32" t="s">
        <v>93</v>
      </c>
      <c r="E37" s="32" t="s">
        <v>182</v>
      </c>
      <c r="F37" s="32" t="s">
        <v>277</v>
      </c>
      <c r="G37" s="32" t="s">
        <v>278</v>
      </c>
      <c r="H37" s="110">
        <v>220500</v>
      </c>
      <c r="I37" s="110">
        <v>220500</v>
      </c>
      <c r="J37" s="24"/>
      <c r="K37" s="24"/>
      <c r="L37" s="110">
        <v>220500</v>
      </c>
      <c r="M37" s="24"/>
      <c r="N37" s="150"/>
      <c r="O37" s="150"/>
      <c r="P37" s="150"/>
      <c r="Q37" s="110"/>
      <c r="R37" s="110"/>
      <c r="S37" s="110"/>
      <c r="T37" s="110"/>
      <c r="U37" s="110"/>
      <c r="V37" s="110"/>
      <c r="W37" s="110"/>
    </row>
    <row r="38" ht="22.5" customHeight="1" spans="1:23">
      <c r="A38" s="32" t="s">
        <v>72</v>
      </c>
      <c r="B38" s="32" t="s">
        <v>265</v>
      </c>
      <c r="C38" s="32" t="s">
        <v>266</v>
      </c>
      <c r="D38" s="32" t="s">
        <v>93</v>
      </c>
      <c r="E38" s="32" t="s">
        <v>182</v>
      </c>
      <c r="F38" s="32" t="s">
        <v>279</v>
      </c>
      <c r="G38" s="32" t="s">
        <v>280</v>
      </c>
      <c r="H38" s="110">
        <v>10000</v>
      </c>
      <c r="I38" s="110">
        <v>10000</v>
      </c>
      <c r="J38" s="24"/>
      <c r="K38" s="24"/>
      <c r="L38" s="110">
        <v>10000</v>
      </c>
      <c r="M38" s="24"/>
      <c r="N38" s="150"/>
      <c r="O38" s="150"/>
      <c r="P38" s="150"/>
      <c r="Q38" s="110"/>
      <c r="R38" s="110"/>
      <c r="S38" s="110"/>
      <c r="T38" s="110"/>
      <c r="U38" s="110"/>
      <c r="V38" s="110"/>
      <c r="W38" s="110"/>
    </row>
    <row r="39" ht="22.5" customHeight="1" spans="1:23">
      <c r="A39" s="32" t="s">
        <v>72</v>
      </c>
      <c r="B39" s="32" t="s">
        <v>265</v>
      </c>
      <c r="C39" s="32" t="s">
        <v>266</v>
      </c>
      <c r="D39" s="32" t="s">
        <v>93</v>
      </c>
      <c r="E39" s="32" t="s">
        <v>182</v>
      </c>
      <c r="F39" s="32" t="s">
        <v>281</v>
      </c>
      <c r="G39" s="32" t="s">
        <v>282</v>
      </c>
      <c r="H39" s="110">
        <v>30000</v>
      </c>
      <c r="I39" s="110">
        <v>30000</v>
      </c>
      <c r="J39" s="24"/>
      <c r="K39" s="24"/>
      <c r="L39" s="110">
        <v>30000</v>
      </c>
      <c r="M39" s="24"/>
      <c r="N39" s="150"/>
      <c r="O39" s="150"/>
      <c r="P39" s="150"/>
      <c r="Q39" s="110"/>
      <c r="R39" s="110"/>
      <c r="S39" s="110"/>
      <c r="T39" s="110"/>
      <c r="U39" s="110"/>
      <c r="V39" s="110"/>
      <c r="W39" s="110"/>
    </row>
    <row r="40" ht="22.5" customHeight="1" spans="1:23">
      <c r="A40" s="32" t="s">
        <v>72</v>
      </c>
      <c r="B40" s="32" t="s">
        <v>265</v>
      </c>
      <c r="C40" s="32" t="s">
        <v>266</v>
      </c>
      <c r="D40" s="32" t="s">
        <v>93</v>
      </c>
      <c r="E40" s="32" t="s">
        <v>182</v>
      </c>
      <c r="F40" s="32" t="s">
        <v>283</v>
      </c>
      <c r="G40" s="32" t="s">
        <v>284</v>
      </c>
      <c r="H40" s="110">
        <v>12000</v>
      </c>
      <c r="I40" s="110">
        <v>12000</v>
      </c>
      <c r="J40" s="24"/>
      <c r="K40" s="24"/>
      <c r="L40" s="110">
        <v>12000</v>
      </c>
      <c r="M40" s="24"/>
      <c r="N40" s="150"/>
      <c r="O40" s="150"/>
      <c r="P40" s="150"/>
      <c r="Q40" s="110"/>
      <c r="R40" s="110"/>
      <c r="S40" s="110"/>
      <c r="T40" s="110"/>
      <c r="U40" s="110"/>
      <c r="V40" s="110"/>
      <c r="W40" s="110"/>
    </row>
    <row r="41" ht="22.5" customHeight="1" spans="1:23">
      <c r="A41" s="32" t="s">
        <v>72</v>
      </c>
      <c r="B41" s="32" t="s">
        <v>265</v>
      </c>
      <c r="C41" s="32" t="s">
        <v>266</v>
      </c>
      <c r="D41" s="32" t="s">
        <v>93</v>
      </c>
      <c r="E41" s="32" t="s">
        <v>182</v>
      </c>
      <c r="F41" s="32" t="s">
        <v>285</v>
      </c>
      <c r="G41" s="32" t="s">
        <v>286</v>
      </c>
      <c r="H41" s="110">
        <v>3500</v>
      </c>
      <c r="I41" s="110">
        <v>3500</v>
      </c>
      <c r="J41" s="24"/>
      <c r="K41" s="24"/>
      <c r="L41" s="110">
        <v>3500</v>
      </c>
      <c r="M41" s="24"/>
      <c r="N41" s="150"/>
      <c r="O41" s="150"/>
      <c r="P41" s="150"/>
      <c r="Q41" s="110"/>
      <c r="R41" s="110"/>
      <c r="S41" s="110"/>
      <c r="T41" s="110"/>
      <c r="U41" s="110"/>
      <c r="V41" s="110"/>
      <c r="W41" s="110"/>
    </row>
    <row r="42" ht="22.5" customHeight="1" spans="1:23">
      <c r="A42" s="32" t="s">
        <v>72</v>
      </c>
      <c r="B42" s="32" t="s">
        <v>265</v>
      </c>
      <c r="C42" s="32" t="s">
        <v>266</v>
      </c>
      <c r="D42" s="32" t="s">
        <v>93</v>
      </c>
      <c r="E42" s="32" t="s">
        <v>182</v>
      </c>
      <c r="F42" s="32" t="s">
        <v>287</v>
      </c>
      <c r="G42" s="32" t="s">
        <v>288</v>
      </c>
      <c r="H42" s="110">
        <v>35000</v>
      </c>
      <c r="I42" s="110">
        <v>35000</v>
      </c>
      <c r="J42" s="24"/>
      <c r="K42" s="24"/>
      <c r="L42" s="110">
        <v>35000</v>
      </c>
      <c r="M42" s="24"/>
      <c r="N42" s="150"/>
      <c r="O42" s="150"/>
      <c r="P42" s="150"/>
      <c r="Q42" s="110"/>
      <c r="R42" s="110"/>
      <c r="S42" s="110"/>
      <c r="T42" s="110"/>
      <c r="U42" s="110"/>
      <c r="V42" s="110"/>
      <c r="W42" s="110"/>
    </row>
    <row r="43" ht="22.5" customHeight="1" spans="1:23">
      <c r="A43" s="32" t="s">
        <v>72</v>
      </c>
      <c r="B43" s="32" t="s">
        <v>265</v>
      </c>
      <c r="C43" s="32" t="s">
        <v>266</v>
      </c>
      <c r="D43" s="32" t="s">
        <v>93</v>
      </c>
      <c r="E43" s="32" t="s">
        <v>182</v>
      </c>
      <c r="F43" s="32" t="s">
        <v>289</v>
      </c>
      <c r="G43" s="32" t="s">
        <v>290</v>
      </c>
      <c r="H43" s="110">
        <v>8000</v>
      </c>
      <c r="I43" s="110">
        <v>8000</v>
      </c>
      <c r="J43" s="24"/>
      <c r="K43" s="24"/>
      <c r="L43" s="110">
        <v>8000</v>
      </c>
      <c r="M43" s="24"/>
      <c r="N43" s="150"/>
      <c r="O43" s="150"/>
      <c r="P43" s="150"/>
      <c r="Q43" s="110"/>
      <c r="R43" s="110"/>
      <c r="S43" s="110"/>
      <c r="T43" s="110"/>
      <c r="U43" s="110"/>
      <c r="V43" s="110"/>
      <c r="W43" s="110"/>
    </row>
    <row r="44" ht="22.5" customHeight="1" spans="1:23">
      <c r="A44" s="32" t="s">
        <v>72</v>
      </c>
      <c r="B44" s="32" t="s">
        <v>291</v>
      </c>
      <c r="C44" s="32" t="s">
        <v>292</v>
      </c>
      <c r="D44" s="32" t="s">
        <v>89</v>
      </c>
      <c r="E44" s="32" t="s">
        <v>180</v>
      </c>
      <c r="F44" s="32" t="s">
        <v>287</v>
      </c>
      <c r="G44" s="32" t="s">
        <v>288</v>
      </c>
      <c r="H44" s="110">
        <v>108000</v>
      </c>
      <c r="I44" s="110">
        <v>108000</v>
      </c>
      <c r="J44" s="24"/>
      <c r="K44" s="24"/>
      <c r="L44" s="110">
        <v>108000</v>
      </c>
      <c r="M44" s="24"/>
      <c r="N44" s="150"/>
      <c r="O44" s="150"/>
      <c r="P44" s="150"/>
      <c r="Q44" s="110"/>
      <c r="R44" s="110"/>
      <c r="S44" s="110"/>
      <c r="T44" s="110"/>
      <c r="U44" s="110"/>
      <c r="V44" s="110"/>
      <c r="W44" s="110"/>
    </row>
    <row r="45" ht="22.5" customHeight="1" spans="1:23">
      <c r="A45" s="32" t="s">
        <v>72</v>
      </c>
      <c r="B45" s="32" t="s">
        <v>293</v>
      </c>
      <c r="C45" s="32" t="s">
        <v>294</v>
      </c>
      <c r="D45" s="32" t="s">
        <v>93</v>
      </c>
      <c r="E45" s="32" t="s">
        <v>182</v>
      </c>
      <c r="F45" s="32" t="s">
        <v>295</v>
      </c>
      <c r="G45" s="32" t="s">
        <v>294</v>
      </c>
      <c r="H45" s="110">
        <v>200206.68</v>
      </c>
      <c r="I45" s="110">
        <v>200206.68</v>
      </c>
      <c r="J45" s="24"/>
      <c r="K45" s="24"/>
      <c r="L45" s="110">
        <v>200206.68</v>
      </c>
      <c r="M45" s="24"/>
      <c r="N45" s="150"/>
      <c r="O45" s="150"/>
      <c r="P45" s="150"/>
      <c r="Q45" s="110"/>
      <c r="R45" s="110"/>
      <c r="S45" s="110"/>
      <c r="T45" s="110"/>
      <c r="U45" s="110"/>
      <c r="V45" s="110"/>
      <c r="W45" s="110"/>
    </row>
    <row r="46" ht="22.5" customHeight="1" spans="1:23">
      <c r="A46" s="32" t="s">
        <v>72</v>
      </c>
      <c r="B46" s="32" t="s">
        <v>265</v>
      </c>
      <c r="C46" s="32" t="s">
        <v>266</v>
      </c>
      <c r="D46" s="32" t="s">
        <v>93</v>
      </c>
      <c r="E46" s="32" t="s">
        <v>182</v>
      </c>
      <c r="F46" s="32" t="s">
        <v>296</v>
      </c>
      <c r="G46" s="32" t="s">
        <v>297</v>
      </c>
      <c r="H46" s="110">
        <v>9000</v>
      </c>
      <c r="I46" s="110">
        <v>9000</v>
      </c>
      <c r="J46" s="24"/>
      <c r="K46" s="24"/>
      <c r="L46" s="110">
        <v>9000</v>
      </c>
      <c r="M46" s="24"/>
      <c r="N46" s="150"/>
      <c r="O46" s="150"/>
      <c r="P46" s="150"/>
      <c r="Q46" s="110"/>
      <c r="R46" s="110"/>
      <c r="S46" s="110"/>
      <c r="T46" s="110"/>
      <c r="U46" s="110"/>
      <c r="V46" s="110"/>
      <c r="W46" s="110"/>
    </row>
    <row r="47" ht="22.5" customHeight="1" spans="1:23">
      <c r="A47" s="32" t="s">
        <v>72</v>
      </c>
      <c r="B47" s="32" t="s">
        <v>298</v>
      </c>
      <c r="C47" s="32" t="s">
        <v>299</v>
      </c>
      <c r="D47" s="32" t="s">
        <v>93</v>
      </c>
      <c r="E47" s="32" t="s">
        <v>182</v>
      </c>
      <c r="F47" s="32" t="s">
        <v>296</v>
      </c>
      <c r="G47" s="32" t="s">
        <v>297</v>
      </c>
      <c r="H47" s="110">
        <v>163500</v>
      </c>
      <c r="I47" s="110">
        <v>163500</v>
      </c>
      <c r="J47" s="24"/>
      <c r="K47" s="24"/>
      <c r="L47" s="110">
        <v>163500</v>
      </c>
      <c r="M47" s="24"/>
      <c r="N47" s="150"/>
      <c r="O47" s="150"/>
      <c r="P47" s="150"/>
      <c r="Q47" s="110"/>
      <c r="R47" s="110"/>
      <c r="S47" s="110"/>
      <c r="T47" s="110"/>
      <c r="U47" s="110"/>
      <c r="V47" s="110"/>
      <c r="W47" s="110"/>
    </row>
    <row r="48" ht="22.5" customHeight="1" spans="1:23">
      <c r="A48" s="32" t="s">
        <v>72</v>
      </c>
      <c r="B48" s="32" t="s">
        <v>300</v>
      </c>
      <c r="C48" s="32" t="s">
        <v>301</v>
      </c>
      <c r="D48" s="32" t="s">
        <v>93</v>
      </c>
      <c r="E48" s="32" t="s">
        <v>182</v>
      </c>
      <c r="F48" s="32" t="s">
        <v>302</v>
      </c>
      <c r="G48" s="32" t="s">
        <v>301</v>
      </c>
      <c r="H48" s="110">
        <v>50000</v>
      </c>
      <c r="I48" s="110">
        <v>50000</v>
      </c>
      <c r="J48" s="24"/>
      <c r="K48" s="24"/>
      <c r="L48" s="110">
        <v>50000</v>
      </c>
      <c r="M48" s="24"/>
      <c r="N48" s="150"/>
      <c r="O48" s="150"/>
      <c r="P48" s="150"/>
      <c r="Q48" s="110"/>
      <c r="R48" s="110"/>
      <c r="S48" s="110"/>
      <c r="T48" s="110"/>
      <c r="U48" s="110"/>
      <c r="V48" s="110"/>
      <c r="W48" s="110"/>
    </row>
    <row r="49" ht="22.5" customHeight="1" spans="1:23">
      <c r="A49" s="32" t="s">
        <v>72</v>
      </c>
      <c r="B49" s="32" t="s">
        <v>303</v>
      </c>
      <c r="C49" s="32" t="s">
        <v>304</v>
      </c>
      <c r="D49" s="32" t="s">
        <v>93</v>
      </c>
      <c r="E49" s="32" t="s">
        <v>182</v>
      </c>
      <c r="F49" s="32" t="s">
        <v>305</v>
      </c>
      <c r="G49" s="32" t="s">
        <v>306</v>
      </c>
      <c r="H49" s="110">
        <v>470400</v>
      </c>
      <c r="I49" s="110">
        <v>470400</v>
      </c>
      <c r="J49" s="24"/>
      <c r="K49" s="24"/>
      <c r="L49" s="110">
        <v>470400</v>
      </c>
      <c r="M49" s="24"/>
      <c r="N49" s="150"/>
      <c r="O49" s="150"/>
      <c r="P49" s="150"/>
      <c r="Q49" s="110"/>
      <c r="R49" s="110"/>
      <c r="S49" s="110"/>
      <c r="T49" s="110"/>
      <c r="U49" s="110"/>
      <c r="V49" s="110"/>
      <c r="W49" s="110"/>
    </row>
    <row r="50" ht="22.5" customHeight="1" spans="1:23">
      <c r="A50" s="32" t="s">
        <v>72</v>
      </c>
      <c r="B50" s="32" t="s">
        <v>307</v>
      </c>
      <c r="C50" s="32" t="s">
        <v>308</v>
      </c>
      <c r="D50" s="32" t="s">
        <v>93</v>
      </c>
      <c r="E50" s="32" t="s">
        <v>182</v>
      </c>
      <c r="F50" s="32" t="s">
        <v>305</v>
      </c>
      <c r="G50" s="32" t="s">
        <v>306</v>
      </c>
      <c r="H50" s="110">
        <v>37632</v>
      </c>
      <c r="I50" s="110">
        <v>37632</v>
      </c>
      <c r="J50" s="24"/>
      <c r="K50" s="24"/>
      <c r="L50" s="110">
        <v>37632</v>
      </c>
      <c r="M50" s="24"/>
      <c r="N50" s="150"/>
      <c r="O50" s="150"/>
      <c r="P50" s="150"/>
      <c r="Q50" s="110"/>
      <c r="R50" s="110"/>
      <c r="S50" s="110"/>
      <c r="T50" s="110"/>
      <c r="U50" s="110"/>
      <c r="V50" s="110"/>
      <c r="W50" s="110"/>
    </row>
    <row r="51" ht="22.5" customHeight="1" spans="1:23">
      <c r="A51" s="32" t="s">
        <v>72</v>
      </c>
      <c r="B51" s="32" t="s">
        <v>265</v>
      </c>
      <c r="C51" s="32" t="s">
        <v>266</v>
      </c>
      <c r="D51" s="32" t="s">
        <v>100</v>
      </c>
      <c r="E51" s="32" t="s">
        <v>188</v>
      </c>
      <c r="F51" s="32" t="s">
        <v>279</v>
      </c>
      <c r="G51" s="32" t="s">
        <v>280</v>
      </c>
      <c r="H51" s="110">
        <v>39200</v>
      </c>
      <c r="I51" s="110">
        <v>39200</v>
      </c>
      <c r="J51" s="24"/>
      <c r="K51" s="24"/>
      <c r="L51" s="110">
        <v>39200</v>
      </c>
      <c r="M51" s="24"/>
      <c r="N51" s="150"/>
      <c r="O51" s="150"/>
      <c r="P51" s="150"/>
      <c r="Q51" s="110"/>
      <c r="R51" s="110"/>
      <c r="S51" s="110"/>
      <c r="T51" s="110"/>
      <c r="U51" s="110"/>
      <c r="V51" s="110"/>
      <c r="W51" s="110"/>
    </row>
    <row r="52" ht="22.5" customHeight="1" spans="1:23">
      <c r="A52" s="32" t="s">
        <v>72</v>
      </c>
      <c r="B52" s="32" t="s">
        <v>309</v>
      </c>
      <c r="C52" s="32" t="s">
        <v>310</v>
      </c>
      <c r="D52" s="32" t="s">
        <v>107</v>
      </c>
      <c r="E52" s="32" t="s">
        <v>195</v>
      </c>
      <c r="F52" s="32" t="s">
        <v>311</v>
      </c>
      <c r="G52" s="32" t="s">
        <v>312</v>
      </c>
      <c r="H52" s="110">
        <v>19788</v>
      </c>
      <c r="I52" s="110">
        <v>19788</v>
      </c>
      <c r="J52" s="24"/>
      <c r="K52" s="24"/>
      <c r="L52" s="110">
        <v>19788</v>
      </c>
      <c r="M52" s="24"/>
      <c r="N52" s="150"/>
      <c r="O52" s="150"/>
      <c r="P52" s="150"/>
      <c r="Q52" s="110"/>
      <c r="R52" s="110"/>
      <c r="S52" s="110"/>
      <c r="T52" s="110"/>
      <c r="U52" s="110"/>
      <c r="V52" s="110"/>
      <c r="W52" s="110"/>
    </row>
    <row r="53" ht="22.5" customHeight="1" spans="1:23">
      <c r="A53" s="33" t="s">
        <v>131</v>
      </c>
      <c r="B53" s="160"/>
      <c r="C53" s="160"/>
      <c r="D53" s="160"/>
      <c r="E53" s="160"/>
      <c r="F53" s="160"/>
      <c r="G53" s="161"/>
      <c r="H53" s="110">
        <v>21430400.93</v>
      </c>
      <c r="I53" s="110">
        <v>21430400.93</v>
      </c>
      <c r="J53" s="110"/>
      <c r="K53" s="49"/>
      <c r="L53" s="110">
        <v>21430400.93</v>
      </c>
      <c r="M53" s="49"/>
      <c r="N53" s="150"/>
      <c r="O53" s="150"/>
      <c r="P53" s="150"/>
      <c r="Q53" s="110"/>
      <c r="R53" s="110"/>
      <c r="S53" s="110"/>
      <c r="T53" s="110"/>
      <c r="U53" s="110"/>
      <c r="V53" s="110"/>
      <c r="W53" s="110"/>
    </row>
  </sheetData>
  <mergeCells count="30">
    <mergeCell ref="A2:W2"/>
    <mergeCell ref="A3:G3"/>
    <mergeCell ref="H4:W4"/>
    <mergeCell ref="I5:M5"/>
    <mergeCell ref="N5:P5"/>
    <mergeCell ref="R5:W5"/>
    <mergeCell ref="A53:G5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0"/>
  <sheetViews>
    <sheetView showZeros="0" topLeftCell="N1" workbookViewId="0">
      <selection activeCell="A2" sqref="A2:W2"/>
    </sheetView>
  </sheetViews>
  <sheetFormatPr defaultColWidth="10.7083333333333" defaultRowHeight="14.25" customHeight="1"/>
  <cols>
    <col min="1" max="1" width="14.575"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21" width="22.2833333333333" customWidth="1"/>
    <col min="22" max="23" width="22.575" customWidth="1"/>
  </cols>
  <sheetData>
    <row r="1" ht="13.5" customHeight="1" spans="2:23">
      <c r="B1" s="143"/>
      <c r="E1" s="1"/>
      <c r="F1" s="1"/>
      <c r="G1" s="1"/>
      <c r="H1" s="1"/>
      <c r="I1" s="2"/>
      <c r="J1" s="2"/>
      <c r="K1" s="2"/>
      <c r="L1" s="2"/>
      <c r="M1" s="2"/>
      <c r="N1" s="2"/>
      <c r="O1" s="2"/>
      <c r="P1" s="2"/>
      <c r="Q1" s="2"/>
      <c r="U1" s="143"/>
      <c r="W1" s="37" t="s">
        <v>313</v>
      </c>
    </row>
    <row r="2" ht="41.25" customHeight="1" spans="1:23">
      <c r="A2" s="4" t="s">
        <v>314</v>
      </c>
      <c r="B2" s="5"/>
      <c r="C2" s="5"/>
      <c r="D2" s="5"/>
      <c r="E2" s="5"/>
      <c r="F2" s="5"/>
      <c r="G2" s="5"/>
      <c r="H2" s="5"/>
      <c r="I2" s="5"/>
      <c r="J2" s="5"/>
      <c r="K2" s="5"/>
      <c r="L2" s="5"/>
      <c r="M2" s="5"/>
      <c r="N2" s="5"/>
      <c r="O2" s="5"/>
      <c r="P2" s="5"/>
      <c r="Q2" s="5"/>
      <c r="R2" s="5"/>
      <c r="S2" s="5"/>
      <c r="T2" s="5"/>
      <c r="U2" s="5"/>
      <c r="V2" s="5"/>
      <c r="W2" s="5"/>
    </row>
    <row r="3" ht="19.5" customHeight="1" spans="1:23">
      <c r="A3" s="6" t="str">
        <f>"单位名称："&amp;"迪庆藏族自治州人力资源和社会保障局"</f>
        <v>单位名称：迪庆藏族自治州人力资源和社会保障局</v>
      </c>
      <c r="B3" s="7"/>
      <c r="C3" s="7"/>
      <c r="D3" s="7"/>
      <c r="E3" s="7"/>
      <c r="F3" s="7"/>
      <c r="G3" s="7"/>
      <c r="H3" s="7"/>
      <c r="I3" s="8"/>
      <c r="J3" s="8"/>
      <c r="K3" s="8"/>
      <c r="L3" s="8"/>
      <c r="M3" s="8"/>
      <c r="N3" s="8"/>
      <c r="O3" s="8"/>
      <c r="P3" s="8"/>
      <c r="Q3" s="8"/>
      <c r="U3" s="143"/>
      <c r="W3" s="117" t="s">
        <v>212</v>
      </c>
    </row>
    <row r="4" ht="21.75" customHeight="1" spans="1:23">
      <c r="A4" s="10" t="s">
        <v>315</v>
      </c>
      <c r="B4" s="11" t="s">
        <v>222</v>
      </c>
      <c r="C4" s="10" t="s">
        <v>223</v>
      </c>
      <c r="D4" s="10" t="s">
        <v>316</v>
      </c>
      <c r="E4" s="11" t="s">
        <v>224</v>
      </c>
      <c r="F4" s="11" t="s">
        <v>225</v>
      </c>
      <c r="G4" s="11" t="s">
        <v>226</v>
      </c>
      <c r="H4" s="11" t="s">
        <v>227</v>
      </c>
      <c r="I4" s="28" t="s">
        <v>57</v>
      </c>
      <c r="J4" s="12" t="s">
        <v>317</v>
      </c>
      <c r="K4" s="13"/>
      <c r="L4" s="13"/>
      <c r="M4" s="14"/>
      <c r="N4" s="12" t="s">
        <v>229</v>
      </c>
      <c r="O4" s="13"/>
      <c r="P4" s="14"/>
      <c r="Q4" s="11" t="s">
        <v>63</v>
      </c>
      <c r="R4" s="12" t="s">
        <v>80</v>
      </c>
      <c r="S4" s="13"/>
      <c r="T4" s="13"/>
      <c r="U4" s="13"/>
      <c r="V4" s="13"/>
      <c r="W4" s="14"/>
    </row>
    <row r="5" ht="21.75" customHeight="1" spans="1:23">
      <c r="A5" s="15"/>
      <c r="B5" s="29"/>
      <c r="C5" s="15"/>
      <c r="D5" s="15"/>
      <c r="E5" s="16"/>
      <c r="F5" s="16"/>
      <c r="G5" s="16"/>
      <c r="H5" s="16"/>
      <c r="I5" s="29"/>
      <c r="J5" s="147" t="s">
        <v>60</v>
      </c>
      <c r="K5" s="148"/>
      <c r="L5" s="11" t="s">
        <v>61</v>
      </c>
      <c r="M5" s="11" t="s">
        <v>62</v>
      </c>
      <c r="N5" s="11" t="s">
        <v>60</v>
      </c>
      <c r="O5" s="11" t="s">
        <v>61</v>
      </c>
      <c r="P5" s="11" t="s">
        <v>62</v>
      </c>
      <c r="Q5" s="16"/>
      <c r="R5" s="11" t="s">
        <v>59</v>
      </c>
      <c r="S5" s="10" t="s">
        <v>66</v>
      </c>
      <c r="T5" s="10" t="s">
        <v>235</v>
      </c>
      <c r="U5" s="10" t="s">
        <v>68</v>
      </c>
      <c r="V5" s="10" t="s">
        <v>69</v>
      </c>
      <c r="W5" s="10" t="s">
        <v>70</v>
      </c>
    </row>
    <row r="6" ht="21" customHeight="1" spans="1:23">
      <c r="A6" s="29"/>
      <c r="B6" s="29"/>
      <c r="C6" s="29"/>
      <c r="D6" s="29"/>
      <c r="E6" s="29"/>
      <c r="F6" s="29"/>
      <c r="G6" s="29"/>
      <c r="H6" s="29"/>
      <c r="I6" s="29"/>
      <c r="J6" s="149" t="s">
        <v>59</v>
      </c>
      <c r="K6" s="111"/>
      <c r="L6" s="29"/>
      <c r="M6" s="29"/>
      <c r="N6" s="29"/>
      <c r="O6" s="29"/>
      <c r="P6" s="29"/>
      <c r="Q6" s="29"/>
      <c r="R6" s="29"/>
      <c r="S6" s="152"/>
      <c r="T6" s="152"/>
      <c r="U6" s="152"/>
      <c r="V6" s="152"/>
      <c r="W6" s="152"/>
    </row>
    <row r="7" ht="39.75" customHeight="1" spans="1:23">
      <c r="A7" s="17"/>
      <c r="B7" s="30"/>
      <c r="C7" s="17"/>
      <c r="D7" s="17"/>
      <c r="E7" s="18"/>
      <c r="F7" s="18"/>
      <c r="G7" s="18"/>
      <c r="H7" s="18"/>
      <c r="I7" s="30"/>
      <c r="J7" s="45" t="s">
        <v>59</v>
      </c>
      <c r="K7" s="45" t="s">
        <v>318</v>
      </c>
      <c r="L7" s="18"/>
      <c r="M7" s="18"/>
      <c r="N7" s="18"/>
      <c r="O7" s="18"/>
      <c r="P7" s="18"/>
      <c r="Q7" s="18"/>
      <c r="R7" s="18"/>
      <c r="S7" s="18"/>
      <c r="T7" s="18"/>
      <c r="U7" s="30"/>
      <c r="V7" s="18"/>
      <c r="W7" s="18"/>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2.5" customHeight="1" spans="1:23">
      <c r="A9" s="145" t="s">
        <v>319</v>
      </c>
      <c r="B9" s="145"/>
      <c r="C9" s="145"/>
      <c r="D9" s="146"/>
      <c r="E9" s="146"/>
      <c r="F9" s="146"/>
      <c r="G9" s="146"/>
      <c r="H9" s="146"/>
      <c r="I9" s="23">
        <v>5367.9</v>
      </c>
      <c r="J9" s="23"/>
      <c r="K9" s="23"/>
      <c r="L9" s="23"/>
      <c r="M9" s="23"/>
      <c r="N9" s="150">
        <v>5367.9</v>
      </c>
      <c r="O9" s="150"/>
      <c r="P9" s="150"/>
      <c r="Q9" s="23"/>
      <c r="R9" s="23"/>
      <c r="S9" s="23"/>
      <c r="T9" s="23"/>
      <c r="U9" s="110"/>
      <c r="V9" s="23"/>
      <c r="W9" s="23"/>
    </row>
    <row r="10" ht="22.5" customHeight="1" spans="1:23">
      <c r="A10" s="146" t="s">
        <v>320</v>
      </c>
      <c r="B10" s="146" t="s">
        <v>321</v>
      </c>
      <c r="C10" s="21" t="s">
        <v>319</v>
      </c>
      <c r="D10" s="146" t="s">
        <v>72</v>
      </c>
      <c r="E10" s="146" t="s">
        <v>105</v>
      </c>
      <c r="F10" s="146" t="s">
        <v>193</v>
      </c>
      <c r="G10" s="146" t="s">
        <v>311</v>
      </c>
      <c r="H10" s="146" t="s">
        <v>312</v>
      </c>
      <c r="I10" s="23">
        <v>5367.9</v>
      </c>
      <c r="J10" s="23"/>
      <c r="K10" s="23"/>
      <c r="L10" s="23"/>
      <c r="M10" s="23"/>
      <c r="N10" s="150">
        <v>5367.9</v>
      </c>
      <c r="O10" s="150"/>
      <c r="P10" s="150"/>
      <c r="Q10" s="23"/>
      <c r="R10" s="23"/>
      <c r="S10" s="23"/>
      <c r="T10" s="23"/>
      <c r="U10" s="110"/>
      <c r="V10" s="23"/>
      <c r="W10" s="23"/>
    </row>
    <row r="11" ht="22.5" customHeight="1" spans="1:23">
      <c r="A11" s="145" t="s">
        <v>322</v>
      </c>
      <c r="B11" s="24"/>
      <c r="C11" s="24"/>
      <c r="D11" s="24"/>
      <c r="E11" s="24"/>
      <c r="F11" s="24"/>
      <c r="G11" s="24"/>
      <c r="H11" s="24"/>
      <c r="I11" s="23">
        <v>6500</v>
      </c>
      <c r="J11" s="23"/>
      <c r="K11" s="23"/>
      <c r="L11" s="23"/>
      <c r="M11" s="23"/>
      <c r="N11" s="150">
        <v>6500</v>
      </c>
      <c r="O11" s="150"/>
      <c r="P11" s="150"/>
      <c r="Q11" s="23"/>
      <c r="R11" s="23"/>
      <c r="S11" s="23"/>
      <c r="T11" s="23"/>
      <c r="U11" s="110"/>
      <c r="V11" s="23"/>
      <c r="W11" s="23"/>
    </row>
    <row r="12" ht="22.5" customHeight="1" spans="1:23">
      <c r="A12" s="146" t="s">
        <v>320</v>
      </c>
      <c r="B12" s="146" t="s">
        <v>323</v>
      </c>
      <c r="C12" s="21" t="s">
        <v>322</v>
      </c>
      <c r="D12" s="146" t="s">
        <v>72</v>
      </c>
      <c r="E12" s="146" t="s">
        <v>105</v>
      </c>
      <c r="F12" s="146" t="s">
        <v>193</v>
      </c>
      <c r="G12" s="146" t="s">
        <v>324</v>
      </c>
      <c r="H12" s="146" t="s">
        <v>325</v>
      </c>
      <c r="I12" s="23">
        <v>6500</v>
      </c>
      <c r="J12" s="23"/>
      <c r="K12" s="23"/>
      <c r="L12" s="23"/>
      <c r="M12" s="23"/>
      <c r="N12" s="150">
        <v>6500</v>
      </c>
      <c r="O12" s="150"/>
      <c r="P12" s="150"/>
      <c r="Q12" s="23"/>
      <c r="R12" s="23"/>
      <c r="S12" s="23"/>
      <c r="T12" s="23"/>
      <c r="U12" s="110"/>
      <c r="V12" s="23"/>
      <c r="W12" s="23"/>
    </row>
    <row r="13" ht="22.5" customHeight="1" spans="1:23">
      <c r="A13" s="145" t="s">
        <v>326</v>
      </c>
      <c r="B13" s="24"/>
      <c r="C13" s="24"/>
      <c r="D13" s="24"/>
      <c r="E13" s="24"/>
      <c r="F13" s="24"/>
      <c r="G13" s="24"/>
      <c r="H13" s="24"/>
      <c r="I13" s="23">
        <v>2084.1</v>
      </c>
      <c r="J13" s="23"/>
      <c r="K13" s="23"/>
      <c r="L13" s="23"/>
      <c r="M13" s="23"/>
      <c r="N13" s="150">
        <v>2084.1</v>
      </c>
      <c r="O13" s="150"/>
      <c r="P13" s="150"/>
      <c r="Q13" s="23"/>
      <c r="R13" s="23"/>
      <c r="S13" s="23"/>
      <c r="T13" s="23"/>
      <c r="U13" s="110"/>
      <c r="V13" s="23"/>
      <c r="W13" s="23"/>
    </row>
    <row r="14" ht="22.5" customHeight="1" spans="1:23">
      <c r="A14" s="146" t="s">
        <v>320</v>
      </c>
      <c r="B14" s="146" t="s">
        <v>327</v>
      </c>
      <c r="C14" s="21" t="s">
        <v>326</v>
      </c>
      <c r="D14" s="146" t="s">
        <v>72</v>
      </c>
      <c r="E14" s="146" t="s">
        <v>105</v>
      </c>
      <c r="F14" s="146" t="s">
        <v>193</v>
      </c>
      <c r="G14" s="146" t="s">
        <v>311</v>
      </c>
      <c r="H14" s="146" t="s">
        <v>312</v>
      </c>
      <c r="I14" s="23">
        <v>2084.1</v>
      </c>
      <c r="J14" s="23"/>
      <c r="K14" s="23"/>
      <c r="L14" s="23"/>
      <c r="M14" s="23"/>
      <c r="N14" s="150">
        <v>2084.1</v>
      </c>
      <c r="O14" s="150"/>
      <c r="P14" s="150"/>
      <c r="Q14" s="23"/>
      <c r="R14" s="23"/>
      <c r="S14" s="23"/>
      <c r="T14" s="23"/>
      <c r="U14" s="110"/>
      <c r="V14" s="23"/>
      <c r="W14" s="23"/>
    </row>
    <row r="15" ht="22.5" customHeight="1" spans="1:23">
      <c r="A15" s="145" t="s">
        <v>328</v>
      </c>
      <c r="B15" s="24"/>
      <c r="C15" s="24"/>
      <c r="D15" s="24"/>
      <c r="E15" s="24"/>
      <c r="F15" s="24"/>
      <c r="G15" s="24"/>
      <c r="H15" s="24"/>
      <c r="I15" s="23">
        <v>150000</v>
      </c>
      <c r="J15" s="23"/>
      <c r="K15" s="23"/>
      <c r="L15" s="23"/>
      <c r="M15" s="23"/>
      <c r="N15" s="150">
        <v>150000</v>
      </c>
      <c r="O15" s="150"/>
      <c r="P15" s="150"/>
      <c r="Q15" s="23"/>
      <c r="R15" s="23"/>
      <c r="S15" s="23"/>
      <c r="T15" s="23"/>
      <c r="U15" s="110"/>
      <c r="V15" s="23"/>
      <c r="W15" s="23"/>
    </row>
    <row r="16" ht="22.5" customHeight="1" spans="1:23">
      <c r="A16" s="146" t="s">
        <v>329</v>
      </c>
      <c r="B16" s="146" t="s">
        <v>330</v>
      </c>
      <c r="C16" s="21" t="s">
        <v>328</v>
      </c>
      <c r="D16" s="146" t="s">
        <v>72</v>
      </c>
      <c r="E16" s="146" t="s">
        <v>105</v>
      </c>
      <c r="F16" s="146" t="s">
        <v>193</v>
      </c>
      <c r="G16" s="146" t="s">
        <v>331</v>
      </c>
      <c r="H16" s="146" t="s">
        <v>332</v>
      </c>
      <c r="I16" s="23">
        <v>150000</v>
      </c>
      <c r="J16" s="23"/>
      <c r="K16" s="23"/>
      <c r="L16" s="23"/>
      <c r="M16" s="23"/>
      <c r="N16" s="150">
        <v>150000</v>
      </c>
      <c r="O16" s="150"/>
      <c r="P16" s="150"/>
      <c r="Q16" s="23"/>
      <c r="R16" s="23"/>
      <c r="S16" s="23"/>
      <c r="T16" s="23"/>
      <c r="U16" s="110"/>
      <c r="V16" s="23"/>
      <c r="W16" s="23"/>
    </row>
    <row r="17" ht="22.5" customHeight="1" spans="1:23">
      <c r="A17" s="145" t="s">
        <v>333</v>
      </c>
      <c r="B17" s="24"/>
      <c r="C17" s="24"/>
      <c r="D17" s="24"/>
      <c r="E17" s="24"/>
      <c r="F17" s="24"/>
      <c r="G17" s="24"/>
      <c r="H17" s="24"/>
      <c r="I17" s="23">
        <v>2882100</v>
      </c>
      <c r="J17" s="23">
        <v>2882100</v>
      </c>
      <c r="K17" s="23"/>
      <c r="L17" s="23"/>
      <c r="M17" s="23"/>
      <c r="N17" s="150"/>
      <c r="O17" s="150"/>
      <c r="P17" s="150"/>
      <c r="Q17" s="23"/>
      <c r="R17" s="23"/>
      <c r="S17" s="23"/>
      <c r="T17" s="23"/>
      <c r="U17" s="110"/>
      <c r="V17" s="23"/>
      <c r="W17" s="23"/>
    </row>
    <row r="18" ht="22.5" customHeight="1" spans="1:23">
      <c r="A18" s="146" t="s">
        <v>320</v>
      </c>
      <c r="B18" s="146" t="s">
        <v>334</v>
      </c>
      <c r="C18" s="21" t="s">
        <v>333</v>
      </c>
      <c r="D18" s="146" t="s">
        <v>72</v>
      </c>
      <c r="E18" s="146" t="s">
        <v>109</v>
      </c>
      <c r="F18" s="146" t="s">
        <v>197</v>
      </c>
      <c r="G18" s="146" t="s">
        <v>335</v>
      </c>
      <c r="H18" s="146" t="s">
        <v>336</v>
      </c>
      <c r="I18" s="23">
        <v>2882100</v>
      </c>
      <c r="J18" s="23">
        <v>2882100</v>
      </c>
      <c r="K18" s="23"/>
      <c r="L18" s="23"/>
      <c r="M18" s="23"/>
      <c r="N18" s="150"/>
      <c r="O18" s="150"/>
      <c r="P18" s="150"/>
      <c r="Q18" s="23"/>
      <c r="R18" s="23"/>
      <c r="S18" s="23"/>
      <c r="T18" s="23"/>
      <c r="U18" s="110"/>
      <c r="V18" s="23"/>
      <c r="W18" s="23"/>
    </row>
    <row r="19" ht="22.5" customHeight="1" spans="1:23">
      <c r="A19" s="145" t="s">
        <v>337</v>
      </c>
      <c r="B19" s="24"/>
      <c r="C19" s="24"/>
      <c r="D19" s="24"/>
      <c r="E19" s="24"/>
      <c r="F19" s="24"/>
      <c r="G19" s="24"/>
      <c r="H19" s="24"/>
      <c r="I19" s="23">
        <v>3000000</v>
      </c>
      <c r="J19" s="23">
        <v>3000000</v>
      </c>
      <c r="K19" s="23"/>
      <c r="L19" s="23"/>
      <c r="M19" s="23"/>
      <c r="N19" s="150"/>
      <c r="O19" s="150"/>
      <c r="P19" s="150"/>
      <c r="Q19" s="23"/>
      <c r="R19" s="23"/>
      <c r="S19" s="23"/>
      <c r="T19" s="23"/>
      <c r="U19" s="110"/>
      <c r="V19" s="23"/>
      <c r="W19" s="23"/>
    </row>
    <row r="20" ht="22.5" customHeight="1" spans="1:23">
      <c r="A20" s="146" t="s">
        <v>329</v>
      </c>
      <c r="B20" s="146" t="s">
        <v>338</v>
      </c>
      <c r="C20" s="21" t="s">
        <v>337</v>
      </c>
      <c r="D20" s="146" t="s">
        <v>72</v>
      </c>
      <c r="E20" s="146" t="s">
        <v>122</v>
      </c>
      <c r="F20" s="146" t="s">
        <v>205</v>
      </c>
      <c r="G20" s="146" t="s">
        <v>339</v>
      </c>
      <c r="H20" s="146" t="s">
        <v>340</v>
      </c>
      <c r="I20" s="23">
        <v>3000000</v>
      </c>
      <c r="J20" s="23">
        <v>3000000</v>
      </c>
      <c r="K20" s="23"/>
      <c r="L20" s="23"/>
      <c r="M20" s="23"/>
      <c r="N20" s="150"/>
      <c r="O20" s="150"/>
      <c r="P20" s="150"/>
      <c r="Q20" s="23"/>
      <c r="R20" s="23"/>
      <c r="S20" s="23"/>
      <c r="T20" s="23"/>
      <c r="U20" s="110"/>
      <c r="V20" s="23"/>
      <c r="W20" s="23"/>
    </row>
    <row r="21" ht="22.5" customHeight="1" spans="1:23">
      <c r="A21" s="145" t="s">
        <v>341</v>
      </c>
      <c r="B21" s="24"/>
      <c r="C21" s="24"/>
      <c r="D21" s="24"/>
      <c r="E21" s="24"/>
      <c r="F21" s="24"/>
      <c r="G21" s="24"/>
      <c r="H21" s="24"/>
      <c r="I21" s="23">
        <v>160000</v>
      </c>
      <c r="J21" s="23">
        <v>160000</v>
      </c>
      <c r="K21" s="23">
        <v>160000</v>
      </c>
      <c r="L21" s="23"/>
      <c r="M21" s="23"/>
      <c r="N21" s="150"/>
      <c r="O21" s="150"/>
      <c r="P21" s="150"/>
      <c r="Q21" s="23"/>
      <c r="R21" s="23"/>
      <c r="S21" s="23"/>
      <c r="T21" s="23"/>
      <c r="U21" s="110"/>
      <c r="V21" s="23"/>
      <c r="W21" s="23"/>
    </row>
    <row r="22" ht="22.5" customHeight="1" spans="1:23">
      <c r="A22" s="146" t="s">
        <v>329</v>
      </c>
      <c r="B22" s="146" t="s">
        <v>342</v>
      </c>
      <c r="C22" s="21" t="s">
        <v>341</v>
      </c>
      <c r="D22" s="146" t="s">
        <v>72</v>
      </c>
      <c r="E22" s="146" t="s">
        <v>96</v>
      </c>
      <c r="F22" s="146" t="s">
        <v>185</v>
      </c>
      <c r="G22" s="146" t="s">
        <v>343</v>
      </c>
      <c r="H22" s="146" t="s">
        <v>344</v>
      </c>
      <c r="I22" s="23">
        <v>160000</v>
      </c>
      <c r="J22" s="23">
        <v>160000</v>
      </c>
      <c r="K22" s="23">
        <v>160000</v>
      </c>
      <c r="L22" s="23"/>
      <c r="M22" s="23"/>
      <c r="N22" s="150"/>
      <c r="O22" s="150"/>
      <c r="P22" s="150"/>
      <c r="Q22" s="23"/>
      <c r="R22" s="23"/>
      <c r="S22" s="23"/>
      <c r="T22" s="23"/>
      <c r="U22" s="110"/>
      <c r="V22" s="23"/>
      <c r="W22" s="23"/>
    </row>
    <row r="23" ht="22.5" customHeight="1" spans="1:23">
      <c r="A23" s="145" t="s">
        <v>345</v>
      </c>
      <c r="B23" s="24"/>
      <c r="C23" s="24"/>
      <c r="D23" s="24"/>
      <c r="E23" s="24"/>
      <c r="F23" s="24"/>
      <c r="G23" s="24"/>
      <c r="H23" s="24"/>
      <c r="I23" s="23">
        <v>1004800</v>
      </c>
      <c r="J23" s="23">
        <v>1004800</v>
      </c>
      <c r="K23" s="23"/>
      <c r="L23" s="23"/>
      <c r="M23" s="23"/>
      <c r="N23" s="150"/>
      <c r="O23" s="150"/>
      <c r="P23" s="150"/>
      <c r="Q23" s="23"/>
      <c r="R23" s="23"/>
      <c r="S23" s="23"/>
      <c r="T23" s="23"/>
      <c r="U23" s="110"/>
      <c r="V23" s="23"/>
      <c r="W23" s="23"/>
    </row>
    <row r="24" ht="22.5" customHeight="1" spans="1:23">
      <c r="A24" s="146" t="s">
        <v>320</v>
      </c>
      <c r="B24" s="146" t="s">
        <v>346</v>
      </c>
      <c r="C24" s="21" t="s">
        <v>345</v>
      </c>
      <c r="D24" s="146" t="s">
        <v>72</v>
      </c>
      <c r="E24" s="146" t="s">
        <v>130</v>
      </c>
      <c r="F24" s="146" t="s">
        <v>209</v>
      </c>
      <c r="G24" s="146" t="s">
        <v>347</v>
      </c>
      <c r="H24" s="146" t="s">
        <v>85</v>
      </c>
      <c r="I24" s="23">
        <v>248976</v>
      </c>
      <c r="J24" s="23">
        <v>248976</v>
      </c>
      <c r="K24" s="23"/>
      <c r="L24" s="23"/>
      <c r="M24" s="23"/>
      <c r="N24" s="150"/>
      <c r="O24" s="150"/>
      <c r="P24" s="150"/>
      <c r="Q24" s="23"/>
      <c r="R24" s="23"/>
      <c r="S24" s="23"/>
      <c r="T24" s="23"/>
      <c r="U24" s="110"/>
      <c r="V24" s="23"/>
      <c r="W24" s="23"/>
    </row>
    <row r="25" ht="22.5" customHeight="1" spans="1:23">
      <c r="A25" s="146" t="s">
        <v>320</v>
      </c>
      <c r="B25" s="146" t="s">
        <v>346</v>
      </c>
      <c r="C25" s="21" t="s">
        <v>345</v>
      </c>
      <c r="D25" s="146" t="s">
        <v>72</v>
      </c>
      <c r="E25" s="146" t="s">
        <v>130</v>
      </c>
      <c r="F25" s="146" t="s">
        <v>209</v>
      </c>
      <c r="G25" s="146" t="s">
        <v>347</v>
      </c>
      <c r="H25" s="146" t="s">
        <v>85</v>
      </c>
      <c r="I25" s="23">
        <v>497956</v>
      </c>
      <c r="J25" s="23">
        <v>497956</v>
      </c>
      <c r="K25" s="23"/>
      <c r="L25" s="23"/>
      <c r="M25" s="23"/>
      <c r="N25" s="150"/>
      <c r="O25" s="150"/>
      <c r="P25" s="150"/>
      <c r="Q25" s="23"/>
      <c r="R25" s="23"/>
      <c r="S25" s="23"/>
      <c r="T25" s="23"/>
      <c r="U25" s="110"/>
      <c r="V25" s="23"/>
      <c r="W25" s="23"/>
    </row>
    <row r="26" ht="22.5" customHeight="1" spans="1:23">
      <c r="A26" s="146" t="s">
        <v>320</v>
      </c>
      <c r="B26" s="146" t="s">
        <v>346</v>
      </c>
      <c r="C26" s="21" t="s">
        <v>345</v>
      </c>
      <c r="D26" s="146" t="s">
        <v>72</v>
      </c>
      <c r="E26" s="146" t="s">
        <v>130</v>
      </c>
      <c r="F26" s="146" t="s">
        <v>209</v>
      </c>
      <c r="G26" s="146" t="s">
        <v>347</v>
      </c>
      <c r="H26" s="146" t="s">
        <v>85</v>
      </c>
      <c r="I26" s="23">
        <v>257868</v>
      </c>
      <c r="J26" s="23">
        <v>257868</v>
      </c>
      <c r="K26" s="23"/>
      <c r="L26" s="23"/>
      <c r="M26" s="23"/>
      <c r="N26" s="150"/>
      <c r="O26" s="150"/>
      <c r="P26" s="150"/>
      <c r="Q26" s="23"/>
      <c r="R26" s="23"/>
      <c r="S26" s="23"/>
      <c r="T26" s="23"/>
      <c r="U26" s="110"/>
      <c r="V26" s="23"/>
      <c r="W26" s="23"/>
    </row>
    <row r="27" ht="22.5" customHeight="1" spans="1:23">
      <c r="A27" s="145" t="s">
        <v>348</v>
      </c>
      <c r="B27" s="24"/>
      <c r="C27" s="24"/>
      <c r="D27" s="24"/>
      <c r="E27" s="24"/>
      <c r="F27" s="24"/>
      <c r="G27" s="24"/>
      <c r="H27" s="24"/>
      <c r="I27" s="23">
        <v>35700</v>
      </c>
      <c r="J27" s="23"/>
      <c r="K27" s="23"/>
      <c r="L27" s="23"/>
      <c r="M27" s="23"/>
      <c r="N27" s="150">
        <v>35700</v>
      </c>
      <c r="O27" s="150"/>
      <c r="P27" s="150"/>
      <c r="Q27" s="23"/>
      <c r="R27" s="23"/>
      <c r="S27" s="23"/>
      <c r="T27" s="23"/>
      <c r="U27" s="110"/>
      <c r="V27" s="23"/>
      <c r="W27" s="23"/>
    </row>
    <row r="28" ht="22.5" customHeight="1" spans="1:23">
      <c r="A28" s="146" t="s">
        <v>320</v>
      </c>
      <c r="B28" s="146" t="s">
        <v>349</v>
      </c>
      <c r="C28" s="21" t="s">
        <v>348</v>
      </c>
      <c r="D28" s="146" t="s">
        <v>72</v>
      </c>
      <c r="E28" s="146" t="s">
        <v>102</v>
      </c>
      <c r="F28" s="146" t="s">
        <v>190</v>
      </c>
      <c r="G28" s="146" t="s">
        <v>324</v>
      </c>
      <c r="H28" s="146" t="s">
        <v>325</v>
      </c>
      <c r="I28" s="23">
        <v>35700</v>
      </c>
      <c r="J28" s="23"/>
      <c r="K28" s="23"/>
      <c r="L28" s="23"/>
      <c r="M28" s="23"/>
      <c r="N28" s="150">
        <v>35700</v>
      </c>
      <c r="O28" s="150"/>
      <c r="P28" s="150"/>
      <c r="Q28" s="23"/>
      <c r="R28" s="23"/>
      <c r="S28" s="23"/>
      <c r="T28" s="23"/>
      <c r="U28" s="110"/>
      <c r="V28" s="23"/>
      <c r="W28" s="23"/>
    </row>
    <row r="29" ht="22.5" customHeight="1" spans="1:23">
      <c r="A29" s="145" t="s">
        <v>350</v>
      </c>
      <c r="B29" s="24"/>
      <c r="C29" s="24"/>
      <c r="D29" s="24"/>
      <c r="E29" s="24"/>
      <c r="F29" s="24"/>
      <c r="G29" s="24"/>
      <c r="H29" s="24"/>
      <c r="I29" s="23">
        <v>353896.12</v>
      </c>
      <c r="J29" s="23"/>
      <c r="K29" s="23"/>
      <c r="L29" s="23"/>
      <c r="M29" s="23"/>
      <c r="N29" s="150">
        <v>353896.12</v>
      </c>
      <c r="O29" s="150"/>
      <c r="P29" s="150"/>
      <c r="Q29" s="23"/>
      <c r="R29" s="23"/>
      <c r="S29" s="23"/>
      <c r="T29" s="23"/>
      <c r="U29" s="110"/>
      <c r="V29" s="23"/>
      <c r="W29" s="23"/>
    </row>
    <row r="30" ht="22.5" customHeight="1" spans="1:23">
      <c r="A30" s="146" t="s">
        <v>320</v>
      </c>
      <c r="B30" s="146" t="s">
        <v>351</v>
      </c>
      <c r="C30" s="21" t="s">
        <v>350</v>
      </c>
      <c r="D30" s="146" t="s">
        <v>72</v>
      </c>
      <c r="E30" s="146" t="s">
        <v>103</v>
      </c>
      <c r="F30" s="146" t="s">
        <v>191</v>
      </c>
      <c r="G30" s="146" t="s">
        <v>324</v>
      </c>
      <c r="H30" s="146" t="s">
        <v>325</v>
      </c>
      <c r="I30" s="23">
        <v>293896.12</v>
      </c>
      <c r="J30" s="23"/>
      <c r="K30" s="23"/>
      <c r="L30" s="23"/>
      <c r="M30" s="23"/>
      <c r="N30" s="150">
        <v>293896.12</v>
      </c>
      <c r="O30" s="150"/>
      <c r="P30" s="150"/>
      <c r="Q30" s="23"/>
      <c r="R30" s="23"/>
      <c r="S30" s="23"/>
      <c r="T30" s="23"/>
      <c r="U30" s="110"/>
      <c r="V30" s="23"/>
      <c r="W30" s="23"/>
    </row>
    <row r="31" ht="22.5" customHeight="1" spans="1:23">
      <c r="A31" s="146" t="s">
        <v>320</v>
      </c>
      <c r="B31" s="146" t="s">
        <v>351</v>
      </c>
      <c r="C31" s="21" t="s">
        <v>350</v>
      </c>
      <c r="D31" s="146" t="s">
        <v>72</v>
      </c>
      <c r="E31" s="146" t="s">
        <v>105</v>
      </c>
      <c r="F31" s="146" t="s">
        <v>193</v>
      </c>
      <c r="G31" s="146" t="s">
        <v>324</v>
      </c>
      <c r="H31" s="146" t="s">
        <v>325</v>
      </c>
      <c r="I31" s="23">
        <v>60000</v>
      </c>
      <c r="J31" s="23"/>
      <c r="K31" s="23"/>
      <c r="L31" s="23"/>
      <c r="M31" s="23"/>
      <c r="N31" s="150">
        <v>60000</v>
      </c>
      <c r="O31" s="150"/>
      <c r="P31" s="150"/>
      <c r="Q31" s="23"/>
      <c r="R31" s="23"/>
      <c r="S31" s="23"/>
      <c r="T31" s="23"/>
      <c r="U31" s="110"/>
      <c r="V31" s="23"/>
      <c r="W31" s="23"/>
    </row>
    <row r="32" ht="22.5" customHeight="1" spans="1:23">
      <c r="A32" s="145" t="s">
        <v>352</v>
      </c>
      <c r="B32" s="24"/>
      <c r="C32" s="24"/>
      <c r="D32" s="24"/>
      <c r="E32" s="24"/>
      <c r="F32" s="24"/>
      <c r="G32" s="24"/>
      <c r="H32" s="24"/>
      <c r="I32" s="23">
        <v>50500</v>
      </c>
      <c r="J32" s="23"/>
      <c r="K32" s="23"/>
      <c r="L32" s="23"/>
      <c r="M32" s="23"/>
      <c r="N32" s="150">
        <v>50500</v>
      </c>
      <c r="O32" s="150"/>
      <c r="P32" s="150"/>
      <c r="Q32" s="23"/>
      <c r="R32" s="23"/>
      <c r="S32" s="23"/>
      <c r="T32" s="23"/>
      <c r="U32" s="110"/>
      <c r="V32" s="23"/>
      <c r="W32" s="23"/>
    </row>
    <row r="33" ht="22.5" customHeight="1" spans="1:23">
      <c r="A33" s="146" t="s">
        <v>320</v>
      </c>
      <c r="B33" s="146" t="s">
        <v>353</v>
      </c>
      <c r="C33" s="21" t="s">
        <v>352</v>
      </c>
      <c r="D33" s="146" t="s">
        <v>72</v>
      </c>
      <c r="E33" s="146" t="s">
        <v>104</v>
      </c>
      <c r="F33" s="146" t="s">
        <v>192</v>
      </c>
      <c r="G33" s="146" t="s">
        <v>324</v>
      </c>
      <c r="H33" s="146" t="s">
        <v>325</v>
      </c>
      <c r="I33" s="23">
        <v>50500</v>
      </c>
      <c r="J33" s="23"/>
      <c r="K33" s="23"/>
      <c r="L33" s="23"/>
      <c r="M33" s="23"/>
      <c r="N33" s="150">
        <v>50500</v>
      </c>
      <c r="O33" s="150"/>
      <c r="P33" s="150"/>
      <c r="Q33" s="23"/>
      <c r="R33" s="23"/>
      <c r="S33" s="23"/>
      <c r="T33" s="23"/>
      <c r="U33" s="110"/>
      <c r="V33" s="23"/>
      <c r="W33" s="23"/>
    </row>
    <row r="34" ht="22.5" customHeight="1" spans="1:23">
      <c r="A34" s="145" t="s">
        <v>354</v>
      </c>
      <c r="B34" s="24"/>
      <c r="C34" s="24"/>
      <c r="D34" s="24"/>
      <c r="E34" s="24"/>
      <c r="F34" s="24"/>
      <c r="G34" s="24"/>
      <c r="H34" s="24"/>
      <c r="I34" s="23">
        <v>260000</v>
      </c>
      <c r="J34" s="23">
        <v>260000</v>
      </c>
      <c r="K34" s="23">
        <v>260000</v>
      </c>
      <c r="L34" s="23"/>
      <c r="M34" s="23"/>
      <c r="N34" s="150"/>
      <c r="O34" s="150"/>
      <c r="P34" s="150"/>
      <c r="Q34" s="23"/>
      <c r="R34" s="23"/>
      <c r="S34" s="23"/>
      <c r="T34" s="23"/>
      <c r="U34" s="110"/>
      <c r="V34" s="23"/>
      <c r="W34" s="23"/>
    </row>
    <row r="35" ht="22.5" customHeight="1" spans="1:23">
      <c r="A35" s="146" t="s">
        <v>329</v>
      </c>
      <c r="B35" s="146" t="s">
        <v>355</v>
      </c>
      <c r="C35" s="21" t="s">
        <v>354</v>
      </c>
      <c r="D35" s="146" t="s">
        <v>72</v>
      </c>
      <c r="E35" s="146" t="s">
        <v>95</v>
      </c>
      <c r="F35" s="146" t="s">
        <v>184</v>
      </c>
      <c r="G35" s="146" t="s">
        <v>356</v>
      </c>
      <c r="H35" s="146" t="s">
        <v>357</v>
      </c>
      <c r="I35" s="23">
        <v>260000</v>
      </c>
      <c r="J35" s="23">
        <v>260000</v>
      </c>
      <c r="K35" s="23">
        <v>260000</v>
      </c>
      <c r="L35" s="23"/>
      <c r="M35" s="23"/>
      <c r="N35" s="150"/>
      <c r="O35" s="150"/>
      <c r="P35" s="150"/>
      <c r="Q35" s="23"/>
      <c r="R35" s="23"/>
      <c r="S35" s="23"/>
      <c r="T35" s="23"/>
      <c r="U35" s="110"/>
      <c r="V35" s="23"/>
      <c r="W35" s="23"/>
    </row>
    <row r="36" ht="22.5" customHeight="1" spans="1:23">
      <c r="A36" s="145" t="s">
        <v>358</v>
      </c>
      <c r="B36" s="24"/>
      <c r="C36" s="24"/>
      <c r="D36" s="24"/>
      <c r="E36" s="24"/>
      <c r="F36" s="24"/>
      <c r="G36" s="24"/>
      <c r="H36" s="24"/>
      <c r="I36" s="23">
        <v>118200</v>
      </c>
      <c r="J36" s="23">
        <v>118200</v>
      </c>
      <c r="K36" s="23"/>
      <c r="L36" s="23"/>
      <c r="M36" s="23"/>
      <c r="N36" s="150"/>
      <c r="O36" s="150"/>
      <c r="P36" s="150"/>
      <c r="Q36" s="23"/>
      <c r="R36" s="23"/>
      <c r="S36" s="23"/>
      <c r="T36" s="23"/>
      <c r="U36" s="110"/>
      <c r="V36" s="23"/>
      <c r="W36" s="23"/>
    </row>
    <row r="37" ht="22.5" customHeight="1" spans="1:23">
      <c r="A37" s="146" t="s">
        <v>320</v>
      </c>
      <c r="B37" s="146" t="s">
        <v>359</v>
      </c>
      <c r="C37" s="21" t="s">
        <v>358</v>
      </c>
      <c r="D37" s="146" t="s">
        <v>72</v>
      </c>
      <c r="E37" s="146" t="s">
        <v>94</v>
      </c>
      <c r="F37" s="146" t="s">
        <v>183</v>
      </c>
      <c r="G37" s="146" t="s">
        <v>347</v>
      </c>
      <c r="H37" s="146" t="s">
        <v>85</v>
      </c>
      <c r="I37" s="23">
        <v>39000</v>
      </c>
      <c r="J37" s="23">
        <v>39000</v>
      </c>
      <c r="K37" s="23"/>
      <c r="L37" s="23"/>
      <c r="M37" s="23"/>
      <c r="N37" s="150"/>
      <c r="O37" s="150"/>
      <c r="P37" s="150"/>
      <c r="Q37" s="23"/>
      <c r="R37" s="23"/>
      <c r="S37" s="23"/>
      <c r="T37" s="23"/>
      <c r="U37" s="110"/>
      <c r="V37" s="23"/>
      <c r="W37" s="23"/>
    </row>
    <row r="38" ht="22.5" customHeight="1" spans="1:23">
      <c r="A38" s="146" t="s">
        <v>320</v>
      </c>
      <c r="B38" s="146" t="s">
        <v>359</v>
      </c>
      <c r="C38" s="21" t="s">
        <v>358</v>
      </c>
      <c r="D38" s="146" t="s">
        <v>72</v>
      </c>
      <c r="E38" s="146" t="s">
        <v>94</v>
      </c>
      <c r="F38" s="146" t="s">
        <v>183</v>
      </c>
      <c r="G38" s="146" t="s">
        <v>347</v>
      </c>
      <c r="H38" s="146" t="s">
        <v>85</v>
      </c>
      <c r="I38" s="23">
        <v>37800</v>
      </c>
      <c r="J38" s="23">
        <v>37800</v>
      </c>
      <c r="K38" s="23"/>
      <c r="L38" s="23"/>
      <c r="M38" s="23"/>
      <c r="N38" s="150"/>
      <c r="O38" s="150"/>
      <c r="P38" s="150"/>
      <c r="Q38" s="23"/>
      <c r="R38" s="23"/>
      <c r="S38" s="23"/>
      <c r="T38" s="23"/>
      <c r="U38" s="110"/>
      <c r="V38" s="23"/>
      <c r="W38" s="23"/>
    </row>
    <row r="39" ht="22.5" customHeight="1" spans="1:23">
      <c r="A39" s="146" t="s">
        <v>320</v>
      </c>
      <c r="B39" s="146" t="s">
        <v>359</v>
      </c>
      <c r="C39" s="21" t="s">
        <v>358</v>
      </c>
      <c r="D39" s="146" t="s">
        <v>72</v>
      </c>
      <c r="E39" s="146" t="s">
        <v>94</v>
      </c>
      <c r="F39" s="146" t="s">
        <v>183</v>
      </c>
      <c r="G39" s="146" t="s">
        <v>347</v>
      </c>
      <c r="H39" s="146" t="s">
        <v>85</v>
      </c>
      <c r="I39" s="23">
        <v>41400</v>
      </c>
      <c r="J39" s="23">
        <v>41400</v>
      </c>
      <c r="K39" s="23"/>
      <c r="L39" s="23"/>
      <c r="M39" s="23"/>
      <c r="N39" s="150"/>
      <c r="O39" s="150"/>
      <c r="P39" s="150"/>
      <c r="Q39" s="23"/>
      <c r="R39" s="23"/>
      <c r="S39" s="23"/>
      <c r="T39" s="23"/>
      <c r="U39" s="110"/>
      <c r="V39" s="23"/>
      <c r="W39" s="23"/>
    </row>
    <row r="40" ht="22.5" customHeight="1" spans="1:23">
      <c r="A40" s="145" t="s">
        <v>360</v>
      </c>
      <c r="B40" s="24"/>
      <c r="C40" s="24"/>
      <c r="D40" s="24"/>
      <c r="E40" s="24"/>
      <c r="F40" s="24"/>
      <c r="G40" s="24"/>
      <c r="H40" s="24"/>
      <c r="I40" s="23">
        <v>500000</v>
      </c>
      <c r="J40" s="23">
        <v>500000</v>
      </c>
      <c r="K40" s="23">
        <v>500000</v>
      </c>
      <c r="L40" s="23"/>
      <c r="M40" s="23"/>
      <c r="N40" s="150"/>
      <c r="O40" s="150"/>
      <c r="P40" s="150"/>
      <c r="Q40" s="23"/>
      <c r="R40" s="23"/>
      <c r="S40" s="23"/>
      <c r="T40" s="23"/>
      <c r="U40" s="110"/>
      <c r="V40" s="23"/>
      <c r="W40" s="23"/>
    </row>
    <row r="41" ht="22.5" customHeight="1" spans="1:23">
      <c r="A41" s="146" t="s">
        <v>320</v>
      </c>
      <c r="B41" s="146" t="s">
        <v>361</v>
      </c>
      <c r="C41" s="21" t="s">
        <v>360</v>
      </c>
      <c r="D41" s="146" t="s">
        <v>72</v>
      </c>
      <c r="E41" s="146" t="s">
        <v>96</v>
      </c>
      <c r="F41" s="146" t="s">
        <v>185</v>
      </c>
      <c r="G41" s="146" t="s">
        <v>281</v>
      </c>
      <c r="H41" s="146" t="s">
        <v>282</v>
      </c>
      <c r="I41" s="23">
        <v>195000</v>
      </c>
      <c r="J41" s="23">
        <v>195000</v>
      </c>
      <c r="K41" s="23">
        <v>195000</v>
      </c>
      <c r="L41" s="23"/>
      <c r="M41" s="23"/>
      <c r="N41" s="150"/>
      <c r="O41" s="150"/>
      <c r="P41" s="150"/>
      <c r="Q41" s="23"/>
      <c r="R41" s="23"/>
      <c r="S41" s="23"/>
      <c r="T41" s="23"/>
      <c r="U41" s="110"/>
      <c r="V41" s="23"/>
      <c r="W41" s="23"/>
    </row>
    <row r="42" ht="22.5" customHeight="1" spans="1:23">
      <c r="A42" s="146" t="s">
        <v>320</v>
      </c>
      <c r="B42" s="146" t="s">
        <v>361</v>
      </c>
      <c r="C42" s="21" t="s">
        <v>360</v>
      </c>
      <c r="D42" s="146" t="s">
        <v>72</v>
      </c>
      <c r="E42" s="146" t="s">
        <v>96</v>
      </c>
      <c r="F42" s="146" t="s">
        <v>185</v>
      </c>
      <c r="G42" s="146" t="s">
        <v>289</v>
      </c>
      <c r="H42" s="146" t="s">
        <v>290</v>
      </c>
      <c r="I42" s="23">
        <v>25000</v>
      </c>
      <c r="J42" s="23">
        <v>25000</v>
      </c>
      <c r="K42" s="23">
        <v>25000</v>
      </c>
      <c r="L42" s="23"/>
      <c r="M42" s="23"/>
      <c r="N42" s="150"/>
      <c r="O42" s="150"/>
      <c r="P42" s="150"/>
      <c r="Q42" s="23"/>
      <c r="R42" s="23"/>
      <c r="S42" s="23"/>
      <c r="T42" s="23"/>
      <c r="U42" s="110"/>
      <c r="V42" s="23"/>
      <c r="W42" s="23"/>
    </row>
    <row r="43" ht="22.5" customHeight="1" spans="1:23">
      <c r="A43" s="146" t="s">
        <v>320</v>
      </c>
      <c r="B43" s="146" t="s">
        <v>361</v>
      </c>
      <c r="C43" s="21" t="s">
        <v>360</v>
      </c>
      <c r="D43" s="146" t="s">
        <v>72</v>
      </c>
      <c r="E43" s="146" t="s">
        <v>96</v>
      </c>
      <c r="F43" s="146" t="s">
        <v>185</v>
      </c>
      <c r="G43" s="146" t="s">
        <v>283</v>
      </c>
      <c r="H43" s="146" t="s">
        <v>284</v>
      </c>
      <c r="I43" s="23">
        <v>20000</v>
      </c>
      <c r="J43" s="23">
        <v>20000</v>
      </c>
      <c r="K43" s="23">
        <v>20000</v>
      </c>
      <c r="L43" s="23"/>
      <c r="M43" s="23"/>
      <c r="N43" s="150"/>
      <c r="O43" s="150"/>
      <c r="P43" s="150"/>
      <c r="Q43" s="23"/>
      <c r="R43" s="23"/>
      <c r="S43" s="23"/>
      <c r="T43" s="23"/>
      <c r="U43" s="110"/>
      <c r="V43" s="23"/>
      <c r="W43" s="23"/>
    </row>
    <row r="44" ht="22.5" customHeight="1" spans="1:23">
      <c r="A44" s="146" t="s">
        <v>320</v>
      </c>
      <c r="B44" s="146" t="s">
        <v>361</v>
      </c>
      <c r="C44" s="21" t="s">
        <v>360</v>
      </c>
      <c r="D44" s="146" t="s">
        <v>72</v>
      </c>
      <c r="E44" s="146" t="s">
        <v>96</v>
      </c>
      <c r="F44" s="146" t="s">
        <v>185</v>
      </c>
      <c r="G44" s="146" t="s">
        <v>356</v>
      </c>
      <c r="H44" s="146" t="s">
        <v>357</v>
      </c>
      <c r="I44" s="23">
        <v>260000</v>
      </c>
      <c r="J44" s="23">
        <v>260000</v>
      </c>
      <c r="K44" s="23">
        <v>260000</v>
      </c>
      <c r="L44" s="23"/>
      <c r="M44" s="23"/>
      <c r="N44" s="150"/>
      <c r="O44" s="150"/>
      <c r="P44" s="150"/>
      <c r="Q44" s="23"/>
      <c r="R44" s="23"/>
      <c r="S44" s="23"/>
      <c r="T44" s="23"/>
      <c r="U44" s="110"/>
      <c r="V44" s="23"/>
      <c r="W44" s="23"/>
    </row>
    <row r="45" ht="22.5" customHeight="1" spans="1:23">
      <c r="A45" s="145" t="s">
        <v>362</v>
      </c>
      <c r="B45" s="24"/>
      <c r="C45" s="24"/>
      <c r="D45" s="24"/>
      <c r="E45" s="24"/>
      <c r="F45" s="24"/>
      <c r="G45" s="24"/>
      <c r="H45" s="24"/>
      <c r="I45" s="23">
        <v>2200000</v>
      </c>
      <c r="J45" s="23">
        <v>2200000</v>
      </c>
      <c r="K45" s="23">
        <v>2200000</v>
      </c>
      <c r="L45" s="23"/>
      <c r="M45" s="23"/>
      <c r="N45" s="150"/>
      <c r="O45" s="150"/>
      <c r="P45" s="150"/>
      <c r="Q45" s="23"/>
      <c r="R45" s="23"/>
      <c r="S45" s="23"/>
      <c r="T45" s="23"/>
      <c r="U45" s="110"/>
      <c r="V45" s="23"/>
      <c r="W45" s="23"/>
    </row>
    <row r="46" ht="22.5" customHeight="1" spans="1:23">
      <c r="A46" s="146" t="s">
        <v>363</v>
      </c>
      <c r="B46" s="146" t="s">
        <v>364</v>
      </c>
      <c r="C46" s="21" t="s">
        <v>362</v>
      </c>
      <c r="D46" s="146" t="s">
        <v>72</v>
      </c>
      <c r="E46" s="146" t="s">
        <v>96</v>
      </c>
      <c r="F46" s="146" t="s">
        <v>185</v>
      </c>
      <c r="G46" s="146" t="s">
        <v>275</v>
      </c>
      <c r="H46" s="146" t="s">
        <v>276</v>
      </c>
      <c r="I46" s="23">
        <v>100000</v>
      </c>
      <c r="J46" s="23">
        <v>100000</v>
      </c>
      <c r="K46" s="23">
        <v>100000</v>
      </c>
      <c r="L46" s="23"/>
      <c r="M46" s="23"/>
      <c r="N46" s="150"/>
      <c r="O46" s="150"/>
      <c r="P46" s="150"/>
      <c r="Q46" s="23"/>
      <c r="R46" s="23"/>
      <c r="S46" s="23"/>
      <c r="T46" s="23"/>
      <c r="U46" s="110"/>
      <c r="V46" s="23"/>
      <c r="W46" s="23"/>
    </row>
    <row r="47" ht="22.5" customHeight="1" spans="1:23">
      <c r="A47" s="146" t="s">
        <v>363</v>
      </c>
      <c r="B47" s="146" t="s">
        <v>364</v>
      </c>
      <c r="C47" s="21" t="s">
        <v>362</v>
      </c>
      <c r="D47" s="146" t="s">
        <v>72</v>
      </c>
      <c r="E47" s="146" t="s">
        <v>96</v>
      </c>
      <c r="F47" s="146" t="s">
        <v>185</v>
      </c>
      <c r="G47" s="146" t="s">
        <v>281</v>
      </c>
      <c r="H47" s="146" t="s">
        <v>282</v>
      </c>
      <c r="I47" s="23">
        <v>80000</v>
      </c>
      <c r="J47" s="23">
        <v>80000</v>
      </c>
      <c r="K47" s="23">
        <v>80000</v>
      </c>
      <c r="L47" s="23"/>
      <c r="M47" s="23"/>
      <c r="N47" s="150"/>
      <c r="O47" s="150"/>
      <c r="P47" s="150"/>
      <c r="Q47" s="23"/>
      <c r="R47" s="23"/>
      <c r="S47" s="23"/>
      <c r="T47" s="23"/>
      <c r="U47" s="110"/>
      <c r="V47" s="23"/>
      <c r="W47" s="23"/>
    </row>
    <row r="48" ht="22.5" customHeight="1" spans="1:23">
      <c r="A48" s="146" t="s">
        <v>363</v>
      </c>
      <c r="B48" s="146" t="s">
        <v>364</v>
      </c>
      <c r="C48" s="21" t="s">
        <v>362</v>
      </c>
      <c r="D48" s="146" t="s">
        <v>72</v>
      </c>
      <c r="E48" s="146" t="s">
        <v>96</v>
      </c>
      <c r="F48" s="146" t="s">
        <v>185</v>
      </c>
      <c r="G48" s="146" t="s">
        <v>283</v>
      </c>
      <c r="H48" s="146" t="s">
        <v>284</v>
      </c>
      <c r="I48" s="23">
        <v>1540000</v>
      </c>
      <c r="J48" s="23">
        <v>1540000</v>
      </c>
      <c r="K48" s="23">
        <v>1540000</v>
      </c>
      <c r="L48" s="23"/>
      <c r="M48" s="23"/>
      <c r="N48" s="150"/>
      <c r="O48" s="150"/>
      <c r="P48" s="150"/>
      <c r="Q48" s="23"/>
      <c r="R48" s="23"/>
      <c r="S48" s="23"/>
      <c r="T48" s="23"/>
      <c r="U48" s="110"/>
      <c r="V48" s="23"/>
      <c r="W48" s="23"/>
    </row>
    <row r="49" ht="22.5" customHeight="1" spans="1:23">
      <c r="A49" s="146" t="s">
        <v>363</v>
      </c>
      <c r="B49" s="146" t="s">
        <v>364</v>
      </c>
      <c r="C49" s="21" t="s">
        <v>362</v>
      </c>
      <c r="D49" s="146" t="s">
        <v>72</v>
      </c>
      <c r="E49" s="146" t="s">
        <v>96</v>
      </c>
      <c r="F49" s="146" t="s">
        <v>185</v>
      </c>
      <c r="G49" s="146" t="s">
        <v>356</v>
      </c>
      <c r="H49" s="146" t="s">
        <v>357</v>
      </c>
      <c r="I49" s="23">
        <v>200000</v>
      </c>
      <c r="J49" s="23">
        <v>200000</v>
      </c>
      <c r="K49" s="23">
        <v>200000</v>
      </c>
      <c r="L49" s="23"/>
      <c r="M49" s="23"/>
      <c r="N49" s="150"/>
      <c r="O49" s="150"/>
      <c r="P49" s="150"/>
      <c r="Q49" s="23"/>
      <c r="R49" s="23"/>
      <c r="S49" s="23"/>
      <c r="T49" s="23"/>
      <c r="U49" s="110"/>
      <c r="V49" s="23"/>
      <c r="W49" s="23"/>
    </row>
    <row r="50" ht="22.5" customHeight="1" spans="1:23">
      <c r="A50" s="146" t="s">
        <v>363</v>
      </c>
      <c r="B50" s="146" t="s">
        <v>364</v>
      </c>
      <c r="C50" s="21" t="s">
        <v>362</v>
      </c>
      <c r="D50" s="146" t="s">
        <v>72</v>
      </c>
      <c r="E50" s="146" t="s">
        <v>96</v>
      </c>
      <c r="F50" s="146" t="s">
        <v>185</v>
      </c>
      <c r="G50" s="146" t="s">
        <v>279</v>
      </c>
      <c r="H50" s="146" t="s">
        <v>280</v>
      </c>
      <c r="I50" s="23">
        <v>150000</v>
      </c>
      <c r="J50" s="23">
        <v>150000</v>
      </c>
      <c r="K50" s="23">
        <v>150000</v>
      </c>
      <c r="L50" s="23"/>
      <c r="M50" s="23"/>
      <c r="N50" s="150"/>
      <c r="O50" s="150"/>
      <c r="P50" s="150"/>
      <c r="Q50" s="23"/>
      <c r="R50" s="23"/>
      <c r="S50" s="23"/>
      <c r="T50" s="23"/>
      <c r="U50" s="110"/>
      <c r="V50" s="23"/>
      <c r="W50" s="23"/>
    </row>
    <row r="51" ht="22.5" customHeight="1" spans="1:23">
      <c r="A51" s="146" t="s">
        <v>363</v>
      </c>
      <c r="B51" s="146" t="s">
        <v>364</v>
      </c>
      <c r="C51" s="21" t="s">
        <v>362</v>
      </c>
      <c r="D51" s="146" t="s">
        <v>72</v>
      </c>
      <c r="E51" s="146" t="s">
        <v>111</v>
      </c>
      <c r="F51" s="146" t="s">
        <v>198</v>
      </c>
      <c r="G51" s="146" t="s">
        <v>277</v>
      </c>
      <c r="H51" s="146" t="s">
        <v>278</v>
      </c>
      <c r="I51" s="23">
        <v>130000</v>
      </c>
      <c r="J51" s="23">
        <v>130000</v>
      </c>
      <c r="K51" s="23">
        <v>130000</v>
      </c>
      <c r="L51" s="23"/>
      <c r="M51" s="23"/>
      <c r="N51" s="150"/>
      <c r="O51" s="150"/>
      <c r="P51" s="150"/>
      <c r="Q51" s="23"/>
      <c r="R51" s="23"/>
      <c r="S51" s="23"/>
      <c r="T51" s="23"/>
      <c r="U51" s="110"/>
      <c r="V51" s="23"/>
      <c r="W51" s="23"/>
    </row>
    <row r="52" ht="22.5" customHeight="1" spans="1:23">
      <c r="A52" s="145" t="s">
        <v>365</v>
      </c>
      <c r="B52" s="24"/>
      <c r="C52" s="24"/>
      <c r="D52" s="24"/>
      <c r="E52" s="24"/>
      <c r="F52" s="24"/>
      <c r="G52" s="24"/>
      <c r="H52" s="24"/>
      <c r="I52" s="23">
        <v>80000</v>
      </c>
      <c r="J52" s="23">
        <v>80000</v>
      </c>
      <c r="K52" s="23">
        <v>80000</v>
      </c>
      <c r="L52" s="23"/>
      <c r="M52" s="23"/>
      <c r="N52" s="150"/>
      <c r="O52" s="150"/>
      <c r="P52" s="150"/>
      <c r="Q52" s="23"/>
      <c r="R52" s="23"/>
      <c r="S52" s="23"/>
      <c r="T52" s="23"/>
      <c r="U52" s="110"/>
      <c r="V52" s="23"/>
      <c r="W52" s="23"/>
    </row>
    <row r="53" ht="22.5" customHeight="1" spans="1:23">
      <c r="A53" s="146" t="s">
        <v>329</v>
      </c>
      <c r="B53" s="146" t="s">
        <v>366</v>
      </c>
      <c r="C53" s="21" t="s">
        <v>365</v>
      </c>
      <c r="D53" s="146" t="s">
        <v>72</v>
      </c>
      <c r="E53" s="146" t="s">
        <v>96</v>
      </c>
      <c r="F53" s="146" t="s">
        <v>185</v>
      </c>
      <c r="G53" s="146" t="s">
        <v>281</v>
      </c>
      <c r="H53" s="146" t="s">
        <v>282</v>
      </c>
      <c r="I53" s="23">
        <v>10000</v>
      </c>
      <c r="J53" s="23">
        <v>10000</v>
      </c>
      <c r="K53" s="23">
        <v>10000</v>
      </c>
      <c r="L53" s="23"/>
      <c r="M53" s="23"/>
      <c r="N53" s="150"/>
      <c r="O53" s="150"/>
      <c r="P53" s="150"/>
      <c r="Q53" s="23"/>
      <c r="R53" s="23"/>
      <c r="S53" s="23"/>
      <c r="T53" s="23"/>
      <c r="U53" s="110"/>
      <c r="V53" s="23"/>
      <c r="W53" s="23"/>
    </row>
    <row r="54" ht="22.5" customHeight="1" spans="1:23">
      <c r="A54" s="146" t="s">
        <v>329</v>
      </c>
      <c r="B54" s="146" t="s">
        <v>366</v>
      </c>
      <c r="C54" s="21" t="s">
        <v>365</v>
      </c>
      <c r="D54" s="146" t="s">
        <v>72</v>
      </c>
      <c r="E54" s="146" t="s">
        <v>96</v>
      </c>
      <c r="F54" s="146" t="s">
        <v>185</v>
      </c>
      <c r="G54" s="146" t="s">
        <v>356</v>
      </c>
      <c r="H54" s="146" t="s">
        <v>357</v>
      </c>
      <c r="I54" s="23">
        <v>70000</v>
      </c>
      <c r="J54" s="23">
        <v>70000</v>
      </c>
      <c r="K54" s="23">
        <v>70000</v>
      </c>
      <c r="L54" s="23"/>
      <c r="M54" s="23"/>
      <c r="N54" s="150"/>
      <c r="O54" s="150"/>
      <c r="P54" s="150"/>
      <c r="Q54" s="23"/>
      <c r="R54" s="23"/>
      <c r="S54" s="23"/>
      <c r="T54" s="23"/>
      <c r="U54" s="110"/>
      <c r="V54" s="23"/>
      <c r="W54" s="23"/>
    </row>
    <row r="55" ht="22.5" customHeight="1" spans="1:23">
      <c r="A55" s="145" t="s">
        <v>367</v>
      </c>
      <c r="B55" s="24"/>
      <c r="C55" s="24"/>
      <c r="D55" s="24"/>
      <c r="E55" s="24"/>
      <c r="F55" s="24"/>
      <c r="G55" s="24"/>
      <c r="H55" s="24"/>
      <c r="I55" s="23">
        <v>450000</v>
      </c>
      <c r="J55" s="23"/>
      <c r="K55" s="23"/>
      <c r="L55" s="23"/>
      <c r="M55" s="23"/>
      <c r="N55" s="150">
        <v>450000</v>
      </c>
      <c r="O55" s="150"/>
      <c r="P55" s="150"/>
      <c r="Q55" s="23"/>
      <c r="R55" s="23"/>
      <c r="S55" s="23"/>
      <c r="T55" s="23"/>
      <c r="U55" s="110"/>
      <c r="V55" s="23"/>
      <c r="W55" s="23"/>
    </row>
    <row r="56" ht="22.5" customHeight="1" spans="1:23">
      <c r="A56" s="146" t="s">
        <v>329</v>
      </c>
      <c r="B56" s="146" t="s">
        <v>368</v>
      </c>
      <c r="C56" s="21" t="s">
        <v>367</v>
      </c>
      <c r="D56" s="146" t="s">
        <v>72</v>
      </c>
      <c r="E56" s="146" t="s">
        <v>105</v>
      </c>
      <c r="F56" s="146" t="s">
        <v>193</v>
      </c>
      <c r="G56" s="146" t="s">
        <v>356</v>
      </c>
      <c r="H56" s="146" t="s">
        <v>357</v>
      </c>
      <c r="I56" s="23">
        <v>450000</v>
      </c>
      <c r="J56" s="23"/>
      <c r="K56" s="23"/>
      <c r="L56" s="23"/>
      <c r="M56" s="23"/>
      <c r="N56" s="150">
        <v>450000</v>
      </c>
      <c r="O56" s="150"/>
      <c r="P56" s="150"/>
      <c r="Q56" s="23"/>
      <c r="R56" s="23"/>
      <c r="S56" s="23"/>
      <c r="T56" s="23"/>
      <c r="U56" s="110"/>
      <c r="V56" s="23"/>
      <c r="W56" s="23"/>
    </row>
    <row r="57" ht="22.5" customHeight="1" spans="1:23">
      <c r="A57" s="145" t="s">
        <v>369</v>
      </c>
      <c r="B57" s="24"/>
      <c r="C57" s="24"/>
      <c r="D57" s="24"/>
      <c r="E57" s="24"/>
      <c r="F57" s="24"/>
      <c r="G57" s="24"/>
      <c r="H57" s="24"/>
      <c r="I57" s="23">
        <v>160000</v>
      </c>
      <c r="J57" s="23">
        <v>160000</v>
      </c>
      <c r="K57" s="23">
        <v>160000</v>
      </c>
      <c r="L57" s="23"/>
      <c r="M57" s="23"/>
      <c r="N57" s="150"/>
      <c r="O57" s="150"/>
      <c r="P57" s="150"/>
      <c r="Q57" s="23"/>
      <c r="R57" s="23"/>
      <c r="S57" s="23"/>
      <c r="T57" s="23"/>
      <c r="U57" s="110"/>
      <c r="V57" s="23"/>
      <c r="W57" s="23"/>
    </row>
    <row r="58" ht="22.5" customHeight="1" spans="1:23">
      <c r="A58" s="146" t="s">
        <v>329</v>
      </c>
      <c r="B58" s="146" t="s">
        <v>370</v>
      </c>
      <c r="C58" s="21" t="s">
        <v>369</v>
      </c>
      <c r="D58" s="146" t="s">
        <v>72</v>
      </c>
      <c r="E58" s="146" t="s">
        <v>96</v>
      </c>
      <c r="F58" s="146" t="s">
        <v>185</v>
      </c>
      <c r="G58" s="146" t="s">
        <v>289</v>
      </c>
      <c r="H58" s="146" t="s">
        <v>290</v>
      </c>
      <c r="I58" s="23">
        <v>13996</v>
      </c>
      <c r="J58" s="23">
        <v>13996</v>
      </c>
      <c r="K58" s="23">
        <v>13996</v>
      </c>
      <c r="L58" s="23"/>
      <c r="M58" s="23"/>
      <c r="N58" s="150"/>
      <c r="O58" s="150"/>
      <c r="P58" s="150"/>
      <c r="Q58" s="23"/>
      <c r="R58" s="23"/>
      <c r="S58" s="23"/>
      <c r="T58" s="23"/>
      <c r="U58" s="110"/>
      <c r="V58" s="23"/>
      <c r="W58" s="23"/>
    </row>
    <row r="59" ht="22.5" customHeight="1" spans="1:23">
      <c r="A59" s="146" t="s">
        <v>329</v>
      </c>
      <c r="B59" s="146" t="s">
        <v>370</v>
      </c>
      <c r="C59" s="21" t="s">
        <v>369</v>
      </c>
      <c r="D59" s="146" t="s">
        <v>72</v>
      </c>
      <c r="E59" s="146" t="s">
        <v>96</v>
      </c>
      <c r="F59" s="146" t="s">
        <v>185</v>
      </c>
      <c r="G59" s="146" t="s">
        <v>371</v>
      </c>
      <c r="H59" s="146" t="s">
        <v>372</v>
      </c>
      <c r="I59" s="23">
        <v>146004</v>
      </c>
      <c r="J59" s="23">
        <v>146004</v>
      </c>
      <c r="K59" s="23">
        <v>146004</v>
      </c>
      <c r="L59" s="23"/>
      <c r="M59" s="23"/>
      <c r="N59" s="150"/>
      <c r="O59" s="150"/>
      <c r="P59" s="150"/>
      <c r="Q59" s="23"/>
      <c r="R59" s="23"/>
      <c r="S59" s="23"/>
      <c r="T59" s="23"/>
      <c r="U59" s="110"/>
      <c r="V59" s="23"/>
      <c r="W59" s="23"/>
    </row>
    <row r="60" ht="22.5" customHeight="1" spans="1:23">
      <c r="A60" s="33" t="s">
        <v>131</v>
      </c>
      <c r="B60" s="34"/>
      <c r="C60" s="34"/>
      <c r="D60" s="34"/>
      <c r="E60" s="34"/>
      <c r="F60" s="34"/>
      <c r="G60" s="34"/>
      <c r="H60" s="35"/>
      <c r="I60" s="23">
        <v>11419148.12</v>
      </c>
      <c r="J60" s="23">
        <v>10365100</v>
      </c>
      <c r="K60" s="151">
        <v>3360000</v>
      </c>
      <c r="L60" s="23"/>
      <c r="M60" s="23"/>
      <c r="N60" s="150">
        <v>1054048.12</v>
      </c>
      <c r="O60" s="150"/>
      <c r="P60" s="150"/>
      <c r="Q60" s="23"/>
      <c r="R60" s="23"/>
      <c r="S60" s="23"/>
      <c r="T60" s="23"/>
      <c r="U60" s="153"/>
      <c r="V60" s="23"/>
      <c r="W60" s="23"/>
    </row>
  </sheetData>
  <mergeCells count="47">
    <mergeCell ref="A2:W2"/>
    <mergeCell ref="A3:H3"/>
    <mergeCell ref="J4:M4"/>
    <mergeCell ref="N4:P4"/>
    <mergeCell ref="R4:W4"/>
    <mergeCell ref="A9:C9"/>
    <mergeCell ref="A9:C9"/>
    <mergeCell ref="A11:C11"/>
    <mergeCell ref="A13:C13"/>
    <mergeCell ref="A15:C15"/>
    <mergeCell ref="A17:C17"/>
    <mergeCell ref="A19:C19"/>
    <mergeCell ref="A21:C21"/>
    <mergeCell ref="A23:C23"/>
    <mergeCell ref="A27:C27"/>
    <mergeCell ref="A29:C29"/>
    <mergeCell ref="A32:C32"/>
    <mergeCell ref="A34:C34"/>
    <mergeCell ref="A36:C36"/>
    <mergeCell ref="A40:C40"/>
    <mergeCell ref="A45:C45"/>
    <mergeCell ref="A52:C52"/>
    <mergeCell ref="A55:C55"/>
    <mergeCell ref="A57:C57"/>
    <mergeCell ref="A60:H6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8"/>
  <sheetViews>
    <sheetView showZeros="0" workbookViewId="0">
      <selection activeCell="A2" sqref="A2:J2"/>
    </sheetView>
  </sheetViews>
  <sheetFormatPr defaultColWidth="10.7083333333333" defaultRowHeight="12" customHeight="1"/>
  <cols>
    <col min="1" max="1" width="40" customWidth="1"/>
    <col min="2" max="2" width="56" customWidth="1"/>
    <col min="3" max="5" width="21.2833333333333" customWidth="1"/>
    <col min="6" max="6" width="14" customWidth="1"/>
    <col min="7" max="7" width="19.85" customWidth="1"/>
    <col min="8" max="9" width="14" customWidth="1"/>
    <col min="10" max="10" width="32.1416666666667" customWidth="1"/>
  </cols>
  <sheetData>
    <row r="1" ht="15" customHeight="1" spans="10:10">
      <c r="J1" s="100" t="s">
        <v>373</v>
      </c>
    </row>
    <row r="2" ht="36.75" customHeight="1" spans="1:10">
      <c r="A2" s="4" t="s">
        <v>374</v>
      </c>
      <c r="B2" s="5"/>
      <c r="C2" s="5"/>
      <c r="D2" s="5"/>
      <c r="E2" s="5"/>
      <c r="F2" s="64"/>
      <c r="G2" s="5"/>
      <c r="H2" s="64"/>
      <c r="I2" s="64"/>
      <c r="J2" s="5"/>
    </row>
    <row r="3" ht="17.25" customHeight="1" spans="1:2">
      <c r="A3" s="54" t="str">
        <f>"单位名称："&amp;"迪庆藏族自治州人力资源和社会保障局"</f>
        <v>单位名称：迪庆藏族自治州人力资源和社会保障局</v>
      </c>
      <c r="B3" s="55"/>
    </row>
    <row r="4" ht="44.25" customHeight="1" spans="1:10">
      <c r="A4" s="45" t="s">
        <v>375</v>
      </c>
      <c r="B4" s="45" t="s">
        <v>376</v>
      </c>
      <c r="C4" s="45" t="s">
        <v>377</v>
      </c>
      <c r="D4" s="45" t="s">
        <v>378</v>
      </c>
      <c r="E4" s="45" t="s">
        <v>379</v>
      </c>
      <c r="F4" s="56" t="s">
        <v>380</v>
      </c>
      <c r="G4" s="45" t="s">
        <v>381</v>
      </c>
      <c r="H4" s="56" t="s">
        <v>382</v>
      </c>
      <c r="I4" s="56" t="s">
        <v>383</v>
      </c>
      <c r="J4" s="45" t="s">
        <v>384</v>
      </c>
    </row>
    <row r="5" ht="19.5" customHeight="1" spans="1:10">
      <c r="A5" s="138">
        <v>1</v>
      </c>
      <c r="B5" s="138">
        <v>2</v>
      </c>
      <c r="C5" s="138">
        <v>3</v>
      </c>
      <c r="D5" s="138">
        <v>4</v>
      </c>
      <c r="E5" s="138">
        <v>5</v>
      </c>
      <c r="F5" s="138">
        <v>6</v>
      </c>
      <c r="G5" s="138">
        <v>7</v>
      </c>
      <c r="H5" s="138">
        <v>8</v>
      </c>
      <c r="I5" s="138">
        <v>9</v>
      </c>
      <c r="J5" s="138">
        <v>10</v>
      </c>
    </row>
    <row r="6" ht="22.5" customHeight="1" spans="1:10">
      <c r="A6" s="139" t="s">
        <v>72</v>
      </c>
      <c r="B6" s="57"/>
      <c r="C6" s="57"/>
      <c r="D6" s="57"/>
      <c r="E6" s="139"/>
      <c r="F6" s="57"/>
      <c r="G6" s="139"/>
      <c r="H6" s="57"/>
      <c r="I6" s="57"/>
      <c r="J6" s="139"/>
    </row>
    <row r="7" ht="22.5" customHeight="1" spans="1:10">
      <c r="A7" s="139" t="str">
        <f>"   "&amp;"城乡居民基本养老保险州级财政补助资金"</f>
        <v>   城乡居民基本养老保险州级财政补助资金</v>
      </c>
      <c r="B7" s="140" t="s">
        <v>385</v>
      </c>
      <c r="C7" s="141"/>
      <c r="D7" s="141"/>
      <c r="E7" s="141"/>
      <c r="F7" s="142"/>
      <c r="G7" s="141"/>
      <c r="H7" s="142"/>
      <c r="I7" s="142"/>
      <c r="J7" s="141"/>
    </row>
    <row r="8" ht="22.5" customHeight="1" spans="1:10">
      <c r="A8" s="139"/>
      <c r="B8" s="140"/>
      <c r="C8" s="141" t="s">
        <v>386</v>
      </c>
      <c r="D8" s="141" t="s">
        <v>387</v>
      </c>
      <c r="E8" s="141" t="s">
        <v>388</v>
      </c>
      <c r="F8" s="142" t="s">
        <v>389</v>
      </c>
      <c r="G8" s="141" t="s">
        <v>390</v>
      </c>
      <c r="H8" s="142" t="s">
        <v>391</v>
      </c>
      <c r="I8" s="142" t="s">
        <v>392</v>
      </c>
      <c r="J8" s="141" t="s">
        <v>393</v>
      </c>
    </row>
    <row r="9" ht="22.5" customHeight="1" spans="1:10">
      <c r="A9" s="24"/>
      <c r="B9" s="24"/>
      <c r="C9" s="141" t="s">
        <v>386</v>
      </c>
      <c r="D9" s="141" t="s">
        <v>394</v>
      </c>
      <c r="E9" s="141" t="s">
        <v>395</v>
      </c>
      <c r="F9" s="142" t="s">
        <v>389</v>
      </c>
      <c r="G9" s="141" t="s">
        <v>396</v>
      </c>
      <c r="H9" s="142" t="s">
        <v>397</v>
      </c>
      <c r="I9" s="142" t="s">
        <v>398</v>
      </c>
      <c r="J9" s="141" t="s">
        <v>399</v>
      </c>
    </row>
    <row r="10" ht="22.5" customHeight="1" spans="1:10">
      <c r="A10" s="24"/>
      <c r="B10" s="24"/>
      <c r="C10" s="141" t="s">
        <v>386</v>
      </c>
      <c r="D10" s="141" t="s">
        <v>400</v>
      </c>
      <c r="E10" s="141" t="s">
        <v>401</v>
      </c>
      <c r="F10" s="142" t="s">
        <v>389</v>
      </c>
      <c r="G10" s="141" t="s">
        <v>396</v>
      </c>
      <c r="H10" s="142" t="s">
        <v>397</v>
      </c>
      <c r="I10" s="142" t="s">
        <v>398</v>
      </c>
      <c r="J10" s="141" t="s">
        <v>402</v>
      </c>
    </row>
    <row r="11" ht="22.5" customHeight="1" spans="1:10">
      <c r="A11" s="24"/>
      <c r="B11" s="24"/>
      <c r="C11" s="141" t="s">
        <v>403</v>
      </c>
      <c r="D11" s="141" t="s">
        <v>404</v>
      </c>
      <c r="E11" s="141" t="s">
        <v>405</v>
      </c>
      <c r="F11" s="142" t="s">
        <v>406</v>
      </c>
      <c r="G11" s="141" t="s">
        <v>407</v>
      </c>
      <c r="H11" s="142" t="s">
        <v>397</v>
      </c>
      <c r="I11" s="142" t="s">
        <v>398</v>
      </c>
      <c r="J11" s="141" t="s">
        <v>408</v>
      </c>
    </row>
    <row r="12" ht="22.5" customHeight="1" spans="1:10">
      <c r="A12" s="24"/>
      <c r="B12" s="24"/>
      <c r="C12" s="141" t="s">
        <v>409</v>
      </c>
      <c r="D12" s="141" t="s">
        <v>410</v>
      </c>
      <c r="E12" s="141" t="s">
        <v>411</v>
      </c>
      <c r="F12" s="142" t="s">
        <v>406</v>
      </c>
      <c r="G12" s="141" t="s">
        <v>407</v>
      </c>
      <c r="H12" s="142" t="s">
        <v>397</v>
      </c>
      <c r="I12" s="142" t="s">
        <v>398</v>
      </c>
      <c r="J12" s="141" t="s">
        <v>412</v>
      </c>
    </row>
    <row r="13" ht="22.5" customHeight="1" spans="1:10">
      <c r="A13" s="139" t="str">
        <f>"   "&amp;"人力资源社会保障和稳就业工作经费"</f>
        <v>   人力资源社会保障和稳就业工作经费</v>
      </c>
      <c r="B13" s="140" t="s">
        <v>413</v>
      </c>
      <c r="C13" s="24"/>
      <c r="D13" s="24"/>
      <c r="E13" s="24"/>
      <c r="F13" s="24"/>
      <c r="G13" s="24"/>
      <c r="H13" s="24"/>
      <c r="I13" s="24"/>
      <c r="J13" s="24"/>
    </row>
    <row r="14" ht="22.5" customHeight="1" spans="1:10">
      <c r="A14" s="24"/>
      <c r="B14" s="24"/>
      <c r="C14" s="141" t="s">
        <v>386</v>
      </c>
      <c r="D14" s="141" t="s">
        <v>387</v>
      </c>
      <c r="E14" s="141" t="s">
        <v>414</v>
      </c>
      <c r="F14" s="142" t="s">
        <v>406</v>
      </c>
      <c r="G14" s="141" t="s">
        <v>407</v>
      </c>
      <c r="H14" s="142" t="s">
        <v>397</v>
      </c>
      <c r="I14" s="142" t="s">
        <v>392</v>
      </c>
      <c r="J14" s="141" t="s">
        <v>415</v>
      </c>
    </row>
    <row r="15" ht="22.5" customHeight="1" spans="1:10">
      <c r="A15" s="24"/>
      <c r="B15" s="24"/>
      <c r="C15" s="141" t="s">
        <v>386</v>
      </c>
      <c r="D15" s="141" t="s">
        <v>387</v>
      </c>
      <c r="E15" s="141" t="s">
        <v>416</v>
      </c>
      <c r="F15" s="142" t="s">
        <v>406</v>
      </c>
      <c r="G15" s="141" t="s">
        <v>417</v>
      </c>
      <c r="H15" s="142" t="s">
        <v>418</v>
      </c>
      <c r="I15" s="142" t="s">
        <v>392</v>
      </c>
      <c r="J15" s="141" t="s">
        <v>419</v>
      </c>
    </row>
    <row r="16" ht="22.5" customHeight="1" spans="1:10">
      <c r="A16" s="24"/>
      <c r="B16" s="24"/>
      <c r="C16" s="141" t="s">
        <v>386</v>
      </c>
      <c r="D16" s="141" t="s">
        <v>387</v>
      </c>
      <c r="E16" s="141" t="s">
        <v>420</v>
      </c>
      <c r="F16" s="142" t="s">
        <v>406</v>
      </c>
      <c r="G16" s="141" t="s">
        <v>175</v>
      </c>
      <c r="H16" s="142" t="s">
        <v>421</v>
      </c>
      <c r="I16" s="142" t="s">
        <v>392</v>
      </c>
      <c r="J16" s="141" t="s">
        <v>422</v>
      </c>
    </row>
    <row r="17" ht="22.5" customHeight="1" spans="1:10">
      <c r="A17" s="24"/>
      <c r="B17" s="24"/>
      <c r="C17" s="141" t="s">
        <v>386</v>
      </c>
      <c r="D17" s="141" t="s">
        <v>394</v>
      </c>
      <c r="E17" s="141" t="s">
        <v>423</v>
      </c>
      <c r="F17" s="142" t="s">
        <v>389</v>
      </c>
      <c r="G17" s="141" t="s">
        <v>396</v>
      </c>
      <c r="H17" s="142" t="s">
        <v>397</v>
      </c>
      <c r="I17" s="142" t="s">
        <v>392</v>
      </c>
      <c r="J17" s="141" t="s">
        <v>424</v>
      </c>
    </row>
    <row r="18" ht="22.5" customHeight="1" spans="1:10">
      <c r="A18" s="24"/>
      <c r="B18" s="24"/>
      <c r="C18" s="141" t="s">
        <v>386</v>
      </c>
      <c r="D18" s="141" t="s">
        <v>394</v>
      </c>
      <c r="E18" s="141" t="s">
        <v>425</v>
      </c>
      <c r="F18" s="142" t="s">
        <v>406</v>
      </c>
      <c r="G18" s="141" t="s">
        <v>396</v>
      </c>
      <c r="H18" s="142" t="s">
        <v>397</v>
      </c>
      <c r="I18" s="142" t="s">
        <v>392</v>
      </c>
      <c r="J18" s="141" t="s">
        <v>426</v>
      </c>
    </row>
    <row r="19" ht="22.5" customHeight="1" spans="1:10">
      <c r="A19" s="24"/>
      <c r="B19" s="24"/>
      <c r="C19" s="141" t="s">
        <v>386</v>
      </c>
      <c r="D19" s="141" t="s">
        <v>400</v>
      </c>
      <c r="E19" s="141" t="s">
        <v>401</v>
      </c>
      <c r="F19" s="142" t="s">
        <v>389</v>
      </c>
      <c r="G19" s="141" t="s">
        <v>396</v>
      </c>
      <c r="H19" s="142" t="s">
        <v>397</v>
      </c>
      <c r="I19" s="142" t="s">
        <v>392</v>
      </c>
      <c r="J19" s="141" t="s">
        <v>427</v>
      </c>
    </row>
    <row r="20" ht="22.5" customHeight="1" spans="1:10">
      <c r="A20" s="24"/>
      <c r="B20" s="24"/>
      <c r="C20" s="141" t="s">
        <v>403</v>
      </c>
      <c r="D20" s="141" t="s">
        <v>404</v>
      </c>
      <c r="E20" s="141" t="s">
        <v>405</v>
      </c>
      <c r="F20" s="142" t="s">
        <v>406</v>
      </c>
      <c r="G20" s="141" t="s">
        <v>407</v>
      </c>
      <c r="H20" s="142" t="s">
        <v>397</v>
      </c>
      <c r="I20" s="142" t="s">
        <v>392</v>
      </c>
      <c r="J20" s="141" t="s">
        <v>428</v>
      </c>
    </row>
    <row r="21" ht="22.5" customHeight="1" spans="1:10">
      <c r="A21" s="24"/>
      <c r="B21" s="24"/>
      <c r="C21" s="141" t="s">
        <v>409</v>
      </c>
      <c r="D21" s="141" t="s">
        <v>410</v>
      </c>
      <c r="E21" s="141" t="s">
        <v>429</v>
      </c>
      <c r="F21" s="142" t="s">
        <v>406</v>
      </c>
      <c r="G21" s="141" t="s">
        <v>407</v>
      </c>
      <c r="H21" s="142" t="s">
        <v>397</v>
      </c>
      <c r="I21" s="142" t="s">
        <v>392</v>
      </c>
      <c r="J21" s="141" t="s">
        <v>430</v>
      </c>
    </row>
    <row r="22" ht="22.5" customHeight="1" spans="1:10">
      <c r="A22" s="139" t="str">
        <f>"   "&amp;"人事考试工作经费"</f>
        <v>   人事考试工作经费</v>
      </c>
      <c r="B22" s="140" t="s">
        <v>431</v>
      </c>
      <c r="C22" s="24"/>
      <c r="D22" s="24"/>
      <c r="E22" s="24"/>
      <c r="F22" s="24"/>
      <c r="G22" s="24"/>
      <c r="H22" s="24"/>
      <c r="I22" s="24"/>
      <c r="J22" s="24"/>
    </row>
    <row r="23" ht="22.5" customHeight="1" spans="1:10">
      <c r="A23" s="24"/>
      <c r="B23" s="24"/>
      <c r="C23" s="141" t="s">
        <v>386</v>
      </c>
      <c r="D23" s="141" t="s">
        <v>387</v>
      </c>
      <c r="E23" s="141" t="s">
        <v>432</v>
      </c>
      <c r="F23" s="142" t="s">
        <v>406</v>
      </c>
      <c r="G23" s="141" t="s">
        <v>433</v>
      </c>
      <c r="H23" s="142" t="s">
        <v>434</v>
      </c>
      <c r="I23" s="142" t="s">
        <v>392</v>
      </c>
      <c r="J23" s="141" t="s">
        <v>435</v>
      </c>
    </row>
    <row r="24" ht="22.5" customHeight="1" spans="1:10">
      <c r="A24" s="24"/>
      <c r="B24" s="24"/>
      <c r="C24" s="141" t="s">
        <v>386</v>
      </c>
      <c r="D24" s="141" t="s">
        <v>387</v>
      </c>
      <c r="E24" s="141" t="s">
        <v>436</v>
      </c>
      <c r="F24" s="142" t="s">
        <v>406</v>
      </c>
      <c r="G24" s="141" t="s">
        <v>437</v>
      </c>
      <c r="H24" s="142" t="s">
        <v>438</v>
      </c>
      <c r="I24" s="142" t="s">
        <v>392</v>
      </c>
      <c r="J24" s="141" t="s">
        <v>439</v>
      </c>
    </row>
    <row r="25" ht="22.5" customHeight="1" spans="1:10">
      <c r="A25" s="24"/>
      <c r="B25" s="24"/>
      <c r="C25" s="141" t="s">
        <v>403</v>
      </c>
      <c r="D25" s="141" t="s">
        <v>404</v>
      </c>
      <c r="E25" s="141" t="s">
        <v>440</v>
      </c>
      <c r="F25" s="142" t="s">
        <v>389</v>
      </c>
      <c r="G25" s="141" t="s">
        <v>396</v>
      </c>
      <c r="H25" s="142" t="s">
        <v>397</v>
      </c>
      <c r="I25" s="142" t="s">
        <v>392</v>
      </c>
      <c r="J25" s="141" t="s">
        <v>440</v>
      </c>
    </row>
    <row r="26" ht="22.5" customHeight="1" spans="1:10">
      <c r="A26" s="24"/>
      <c r="B26" s="24"/>
      <c r="C26" s="141" t="s">
        <v>409</v>
      </c>
      <c r="D26" s="141" t="s">
        <v>410</v>
      </c>
      <c r="E26" s="141" t="s">
        <v>441</v>
      </c>
      <c r="F26" s="142" t="s">
        <v>389</v>
      </c>
      <c r="G26" s="141" t="s">
        <v>396</v>
      </c>
      <c r="H26" s="142" t="s">
        <v>397</v>
      </c>
      <c r="I26" s="142" t="s">
        <v>392</v>
      </c>
      <c r="J26" s="141" t="s">
        <v>442</v>
      </c>
    </row>
    <row r="27" ht="22.5" customHeight="1" spans="1:10">
      <c r="A27" s="24"/>
      <c r="B27" s="24"/>
      <c r="C27" s="141" t="s">
        <v>409</v>
      </c>
      <c r="D27" s="141" t="s">
        <v>410</v>
      </c>
      <c r="E27" s="141" t="s">
        <v>443</v>
      </c>
      <c r="F27" s="142" t="s">
        <v>389</v>
      </c>
      <c r="G27" s="141" t="s">
        <v>396</v>
      </c>
      <c r="H27" s="142" t="s">
        <v>397</v>
      </c>
      <c r="I27" s="142" t="s">
        <v>392</v>
      </c>
      <c r="J27" s="141" t="s">
        <v>444</v>
      </c>
    </row>
    <row r="28" ht="22.5" customHeight="1" spans="1:10">
      <c r="A28" s="139" t="str">
        <f>"   "&amp;"信息中心网络维护建设专项资金"</f>
        <v>   信息中心网络维护建设专项资金</v>
      </c>
      <c r="B28" s="140" t="s">
        <v>445</v>
      </c>
      <c r="C28" s="24"/>
      <c r="D28" s="24"/>
      <c r="E28" s="24"/>
      <c r="F28" s="24"/>
      <c r="G28" s="24"/>
      <c r="H28" s="24"/>
      <c r="I28" s="24"/>
      <c r="J28" s="24"/>
    </row>
    <row r="29" ht="22.5" customHeight="1" spans="1:10">
      <c r="A29" s="24"/>
      <c r="B29" s="24"/>
      <c r="C29" s="141" t="s">
        <v>386</v>
      </c>
      <c r="D29" s="141" t="s">
        <v>387</v>
      </c>
      <c r="E29" s="141" t="s">
        <v>446</v>
      </c>
      <c r="F29" s="142" t="s">
        <v>406</v>
      </c>
      <c r="G29" s="141" t="s">
        <v>447</v>
      </c>
      <c r="H29" s="142" t="s">
        <v>438</v>
      </c>
      <c r="I29" s="142" t="s">
        <v>392</v>
      </c>
      <c r="J29" s="141" t="s">
        <v>448</v>
      </c>
    </row>
    <row r="30" ht="22.5" customHeight="1" spans="1:10">
      <c r="A30" s="24"/>
      <c r="B30" s="24"/>
      <c r="C30" s="141" t="s">
        <v>386</v>
      </c>
      <c r="D30" s="141" t="s">
        <v>394</v>
      </c>
      <c r="E30" s="141" t="s">
        <v>449</v>
      </c>
      <c r="F30" s="142" t="s">
        <v>406</v>
      </c>
      <c r="G30" s="141" t="s">
        <v>450</v>
      </c>
      <c r="H30" s="142" t="s">
        <v>451</v>
      </c>
      <c r="I30" s="142" t="s">
        <v>392</v>
      </c>
      <c r="J30" s="141" t="s">
        <v>452</v>
      </c>
    </row>
    <row r="31" ht="22.5" customHeight="1" spans="1:10">
      <c r="A31" s="24"/>
      <c r="B31" s="24"/>
      <c r="C31" s="141" t="s">
        <v>386</v>
      </c>
      <c r="D31" s="141" t="s">
        <v>400</v>
      </c>
      <c r="E31" s="141" t="s">
        <v>453</v>
      </c>
      <c r="F31" s="142" t="s">
        <v>454</v>
      </c>
      <c r="G31" s="141" t="s">
        <v>174</v>
      </c>
      <c r="H31" s="142" t="s">
        <v>451</v>
      </c>
      <c r="I31" s="142" t="s">
        <v>392</v>
      </c>
      <c r="J31" s="141" t="s">
        <v>455</v>
      </c>
    </row>
    <row r="32" ht="22.5" customHeight="1" spans="1:10">
      <c r="A32" s="24"/>
      <c r="B32" s="24"/>
      <c r="C32" s="141" t="s">
        <v>403</v>
      </c>
      <c r="D32" s="141" t="s">
        <v>404</v>
      </c>
      <c r="E32" s="141" t="s">
        <v>456</v>
      </c>
      <c r="F32" s="142" t="s">
        <v>406</v>
      </c>
      <c r="G32" s="141" t="s">
        <v>396</v>
      </c>
      <c r="H32" s="142" t="s">
        <v>397</v>
      </c>
      <c r="I32" s="142" t="s">
        <v>392</v>
      </c>
      <c r="J32" s="141" t="s">
        <v>457</v>
      </c>
    </row>
    <row r="33" ht="22.5" customHeight="1" spans="1:10">
      <c r="A33" s="24"/>
      <c r="B33" s="24"/>
      <c r="C33" s="141" t="s">
        <v>409</v>
      </c>
      <c r="D33" s="141" t="s">
        <v>410</v>
      </c>
      <c r="E33" s="141" t="s">
        <v>429</v>
      </c>
      <c r="F33" s="142" t="s">
        <v>406</v>
      </c>
      <c r="G33" s="141" t="s">
        <v>407</v>
      </c>
      <c r="H33" s="142" t="s">
        <v>397</v>
      </c>
      <c r="I33" s="142" t="s">
        <v>392</v>
      </c>
      <c r="J33" s="141" t="s">
        <v>458</v>
      </c>
    </row>
    <row r="34" ht="22.5" customHeight="1" spans="1:10">
      <c r="A34" s="139" t="str">
        <f>"   "&amp;"创业平台及公共卫生设施运行维护专项经费"</f>
        <v>   创业平台及公共卫生设施运行维护专项经费</v>
      </c>
      <c r="B34" s="140" t="s">
        <v>459</v>
      </c>
      <c r="C34" s="24"/>
      <c r="D34" s="24"/>
      <c r="E34" s="24"/>
      <c r="F34" s="24"/>
      <c r="G34" s="24"/>
      <c r="H34" s="24"/>
      <c r="I34" s="24"/>
      <c r="J34" s="24"/>
    </row>
    <row r="35" ht="22.5" customHeight="1" spans="1:10">
      <c r="A35" s="24"/>
      <c r="B35" s="24"/>
      <c r="C35" s="141" t="s">
        <v>386</v>
      </c>
      <c r="D35" s="141" t="s">
        <v>387</v>
      </c>
      <c r="E35" s="141" t="s">
        <v>460</v>
      </c>
      <c r="F35" s="142" t="s">
        <v>389</v>
      </c>
      <c r="G35" s="141" t="s">
        <v>461</v>
      </c>
      <c r="H35" s="142" t="s">
        <v>462</v>
      </c>
      <c r="I35" s="142" t="s">
        <v>392</v>
      </c>
      <c r="J35" s="141" t="s">
        <v>463</v>
      </c>
    </row>
    <row r="36" ht="22.5" customHeight="1" spans="1:10">
      <c r="A36" s="24"/>
      <c r="B36" s="24"/>
      <c r="C36" s="141" t="s">
        <v>386</v>
      </c>
      <c r="D36" s="141" t="s">
        <v>394</v>
      </c>
      <c r="E36" s="141" t="s">
        <v>464</v>
      </c>
      <c r="F36" s="142" t="s">
        <v>406</v>
      </c>
      <c r="G36" s="141" t="s">
        <v>407</v>
      </c>
      <c r="H36" s="142" t="s">
        <v>397</v>
      </c>
      <c r="I36" s="142" t="s">
        <v>392</v>
      </c>
      <c r="J36" s="141" t="s">
        <v>465</v>
      </c>
    </row>
    <row r="37" ht="22.5" customHeight="1" spans="1:10">
      <c r="A37" s="24"/>
      <c r="B37" s="24"/>
      <c r="C37" s="141" t="s">
        <v>403</v>
      </c>
      <c r="D37" s="141" t="s">
        <v>404</v>
      </c>
      <c r="E37" s="141" t="s">
        <v>466</v>
      </c>
      <c r="F37" s="142" t="s">
        <v>389</v>
      </c>
      <c r="G37" s="141" t="s">
        <v>396</v>
      </c>
      <c r="H37" s="142" t="s">
        <v>397</v>
      </c>
      <c r="I37" s="142" t="s">
        <v>392</v>
      </c>
      <c r="J37" s="141" t="s">
        <v>467</v>
      </c>
    </row>
    <row r="38" ht="22.5" customHeight="1" spans="1:10">
      <c r="A38" s="24"/>
      <c r="B38" s="24"/>
      <c r="C38" s="141" t="s">
        <v>409</v>
      </c>
      <c r="D38" s="141" t="s">
        <v>410</v>
      </c>
      <c r="E38" s="141" t="s">
        <v>468</v>
      </c>
      <c r="F38" s="142" t="s">
        <v>406</v>
      </c>
      <c r="G38" s="141" t="s">
        <v>469</v>
      </c>
      <c r="H38" s="142" t="s">
        <v>397</v>
      </c>
      <c r="I38" s="142" t="s">
        <v>392</v>
      </c>
      <c r="J38" s="141" t="s">
        <v>470</v>
      </c>
    </row>
    <row r="39" ht="22.5" customHeight="1" spans="1:10">
      <c r="A39" s="24"/>
      <c r="B39" s="24"/>
      <c r="C39" s="141" t="s">
        <v>409</v>
      </c>
      <c r="D39" s="141" t="s">
        <v>410</v>
      </c>
      <c r="E39" s="141" t="s">
        <v>411</v>
      </c>
      <c r="F39" s="142" t="s">
        <v>406</v>
      </c>
      <c r="G39" s="141" t="s">
        <v>471</v>
      </c>
      <c r="H39" s="142" t="s">
        <v>397</v>
      </c>
      <c r="I39" s="142" t="s">
        <v>392</v>
      </c>
      <c r="J39" s="141" t="s">
        <v>472</v>
      </c>
    </row>
    <row r="40" ht="22.5" customHeight="1" spans="1:10">
      <c r="A40" s="139" t="str">
        <f>"   "&amp;"社会保险基金监督检查及审计专项经费"</f>
        <v>   社会保险基金监督检查及审计专项经费</v>
      </c>
      <c r="B40" s="140" t="s">
        <v>473</v>
      </c>
      <c r="C40" s="24"/>
      <c r="D40" s="24"/>
      <c r="E40" s="24"/>
      <c r="F40" s="24"/>
      <c r="G40" s="24"/>
      <c r="H40" s="24"/>
      <c r="I40" s="24"/>
      <c r="J40" s="24"/>
    </row>
    <row r="41" ht="22.5" customHeight="1" spans="1:10">
      <c r="A41" s="24"/>
      <c r="B41" s="24"/>
      <c r="C41" s="141" t="s">
        <v>386</v>
      </c>
      <c r="D41" s="141" t="s">
        <v>387</v>
      </c>
      <c r="E41" s="141" t="s">
        <v>474</v>
      </c>
      <c r="F41" s="142" t="s">
        <v>406</v>
      </c>
      <c r="G41" s="141" t="s">
        <v>396</v>
      </c>
      <c r="H41" s="142" t="s">
        <v>397</v>
      </c>
      <c r="I41" s="142" t="s">
        <v>392</v>
      </c>
      <c r="J41" s="141" t="s">
        <v>475</v>
      </c>
    </row>
    <row r="42" ht="22.5" customHeight="1" spans="1:10">
      <c r="A42" s="24"/>
      <c r="B42" s="24"/>
      <c r="C42" s="141" t="s">
        <v>386</v>
      </c>
      <c r="D42" s="141" t="s">
        <v>400</v>
      </c>
      <c r="E42" s="141" t="s">
        <v>476</v>
      </c>
      <c r="F42" s="142" t="s">
        <v>389</v>
      </c>
      <c r="G42" s="141" t="s">
        <v>396</v>
      </c>
      <c r="H42" s="142" t="s">
        <v>397</v>
      </c>
      <c r="I42" s="142" t="s">
        <v>392</v>
      </c>
      <c r="J42" s="141" t="s">
        <v>477</v>
      </c>
    </row>
    <row r="43" ht="22.5" customHeight="1" spans="1:10">
      <c r="A43" s="24"/>
      <c r="B43" s="24"/>
      <c r="C43" s="141" t="s">
        <v>403</v>
      </c>
      <c r="D43" s="141" t="s">
        <v>404</v>
      </c>
      <c r="E43" s="141" t="s">
        <v>405</v>
      </c>
      <c r="F43" s="142" t="s">
        <v>406</v>
      </c>
      <c r="G43" s="141" t="s">
        <v>407</v>
      </c>
      <c r="H43" s="142" t="s">
        <v>397</v>
      </c>
      <c r="I43" s="142" t="s">
        <v>392</v>
      </c>
      <c r="J43" s="141" t="s">
        <v>478</v>
      </c>
    </row>
    <row r="44" ht="22.5" customHeight="1" spans="1:10">
      <c r="A44" s="24"/>
      <c r="B44" s="24"/>
      <c r="C44" s="141" t="s">
        <v>403</v>
      </c>
      <c r="D44" s="141" t="s">
        <v>479</v>
      </c>
      <c r="E44" s="141" t="s">
        <v>480</v>
      </c>
      <c r="F44" s="142" t="s">
        <v>406</v>
      </c>
      <c r="G44" s="141" t="s">
        <v>469</v>
      </c>
      <c r="H44" s="142" t="s">
        <v>397</v>
      </c>
      <c r="I44" s="142" t="s">
        <v>392</v>
      </c>
      <c r="J44" s="141" t="s">
        <v>481</v>
      </c>
    </row>
    <row r="45" ht="22.5" customHeight="1" spans="1:10">
      <c r="A45" s="24"/>
      <c r="B45" s="24"/>
      <c r="C45" s="141" t="s">
        <v>409</v>
      </c>
      <c r="D45" s="141" t="s">
        <v>410</v>
      </c>
      <c r="E45" s="141" t="s">
        <v>468</v>
      </c>
      <c r="F45" s="142" t="s">
        <v>406</v>
      </c>
      <c r="G45" s="141" t="s">
        <v>469</v>
      </c>
      <c r="H45" s="142" t="s">
        <v>397</v>
      </c>
      <c r="I45" s="142" t="s">
        <v>392</v>
      </c>
      <c r="J45" s="141" t="s">
        <v>482</v>
      </c>
    </row>
    <row r="46" ht="22.5" customHeight="1" spans="1:10">
      <c r="A46" s="139" t="str">
        <f>"   "&amp;"创业担保贷款担保资金"</f>
        <v>   创业担保贷款担保资金</v>
      </c>
      <c r="B46" s="140" t="s">
        <v>483</v>
      </c>
      <c r="C46" s="24"/>
      <c r="D46" s="24"/>
      <c r="E46" s="24"/>
      <c r="F46" s="24"/>
      <c r="G46" s="24"/>
      <c r="H46" s="24"/>
      <c r="I46" s="24"/>
      <c r="J46" s="24"/>
    </row>
    <row r="47" ht="22.5" customHeight="1" spans="1:10">
      <c r="A47" s="24"/>
      <c r="B47" s="24"/>
      <c r="C47" s="141" t="s">
        <v>386</v>
      </c>
      <c r="D47" s="141" t="s">
        <v>387</v>
      </c>
      <c r="E47" s="141" t="s">
        <v>484</v>
      </c>
      <c r="F47" s="142" t="s">
        <v>406</v>
      </c>
      <c r="G47" s="141" t="s">
        <v>485</v>
      </c>
      <c r="H47" s="142" t="s">
        <v>486</v>
      </c>
      <c r="I47" s="142" t="s">
        <v>392</v>
      </c>
      <c r="J47" s="141" t="s">
        <v>487</v>
      </c>
    </row>
    <row r="48" ht="22.5" customHeight="1" spans="1:10">
      <c r="A48" s="24"/>
      <c r="B48" s="24"/>
      <c r="C48" s="141" t="s">
        <v>386</v>
      </c>
      <c r="D48" s="141" t="s">
        <v>394</v>
      </c>
      <c r="E48" s="141" t="s">
        <v>488</v>
      </c>
      <c r="F48" s="142" t="s">
        <v>406</v>
      </c>
      <c r="G48" s="141" t="s">
        <v>489</v>
      </c>
      <c r="H48" s="142" t="s">
        <v>397</v>
      </c>
      <c r="I48" s="142" t="s">
        <v>392</v>
      </c>
      <c r="J48" s="141" t="s">
        <v>490</v>
      </c>
    </row>
    <row r="49" ht="22.5" customHeight="1" spans="1:10">
      <c r="A49" s="24"/>
      <c r="B49" s="24"/>
      <c r="C49" s="141" t="s">
        <v>386</v>
      </c>
      <c r="D49" s="141" t="s">
        <v>400</v>
      </c>
      <c r="E49" s="141" t="s">
        <v>491</v>
      </c>
      <c r="F49" s="142" t="s">
        <v>406</v>
      </c>
      <c r="G49" s="141" t="s">
        <v>396</v>
      </c>
      <c r="H49" s="142" t="s">
        <v>397</v>
      </c>
      <c r="I49" s="142" t="s">
        <v>392</v>
      </c>
      <c r="J49" s="141" t="s">
        <v>491</v>
      </c>
    </row>
    <row r="50" ht="22.5" customHeight="1" spans="1:10">
      <c r="A50" s="24"/>
      <c r="B50" s="24"/>
      <c r="C50" s="141" t="s">
        <v>403</v>
      </c>
      <c r="D50" s="141" t="s">
        <v>404</v>
      </c>
      <c r="E50" s="141" t="s">
        <v>492</v>
      </c>
      <c r="F50" s="142" t="s">
        <v>454</v>
      </c>
      <c r="G50" s="141" t="s">
        <v>461</v>
      </c>
      <c r="H50" s="142" t="s">
        <v>493</v>
      </c>
      <c r="I50" s="142" t="s">
        <v>392</v>
      </c>
      <c r="J50" s="141" t="s">
        <v>494</v>
      </c>
    </row>
    <row r="51" ht="22.5" customHeight="1" spans="1:10">
      <c r="A51" s="24"/>
      <c r="B51" s="24"/>
      <c r="C51" s="141" t="s">
        <v>409</v>
      </c>
      <c r="D51" s="141" t="s">
        <v>410</v>
      </c>
      <c r="E51" s="141" t="s">
        <v>410</v>
      </c>
      <c r="F51" s="142" t="s">
        <v>406</v>
      </c>
      <c r="G51" s="141" t="s">
        <v>407</v>
      </c>
      <c r="H51" s="142" t="s">
        <v>397</v>
      </c>
      <c r="I51" s="142" t="s">
        <v>392</v>
      </c>
      <c r="J51" s="141" t="s">
        <v>495</v>
      </c>
    </row>
    <row r="52" ht="22.5" customHeight="1" spans="1:10">
      <c r="A52" s="139" t="str">
        <f>"   "&amp;"劳动保障监察业务经费"</f>
        <v>   劳动保障监察业务经费</v>
      </c>
      <c r="B52" s="140" t="s">
        <v>496</v>
      </c>
      <c r="C52" s="24"/>
      <c r="D52" s="24"/>
      <c r="E52" s="24"/>
      <c r="F52" s="24"/>
      <c r="G52" s="24"/>
      <c r="H52" s="24"/>
      <c r="I52" s="24"/>
      <c r="J52" s="24"/>
    </row>
    <row r="53" ht="22.5" customHeight="1" spans="1:10">
      <c r="A53" s="24"/>
      <c r="B53" s="24"/>
      <c r="C53" s="141" t="s">
        <v>386</v>
      </c>
      <c r="D53" s="141" t="s">
        <v>387</v>
      </c>
      <c r="E53" s="141" t="s">
        <v>497</v>
      </c>
      <c r="F53" s="142" t="s">
        <v>406</v>
      </c>
      <c r="G53" s="141" t="s">
        <v>469</v>
      </c>
      <c r="H53" s="142" t="s">
        <v>397</v>
      </c>
      <c r="I53" s="142" t="s">
        <v>392</v>
      </c>
      <c r="J53" s="141" t="s">
        <v>498</v>
      </c>
    </row>
    <row r="54" ht="22.5" customHeight="1" spans="1:10">
      <c r="A54" s="24"/>
      <c r="B54" s="24"/>
      <c r="C54" s="141" t="s">
        <v>386</v>
      </c>
      <c r="D54" s="141" t="s">
        <v>387</v>
      </c>
      <c r="E54" s="141" t="s">
        <v>499</v>
      </c>
      <c r="F54" s="142" t="s">
        <v>389</v>
      </c>
      <c r="G54" s="141" t="s">
        <v>500</v>
      </c>
      <c r="H54" s="142" t="s">
        <v>397</v>
      </c>
      <c r="I54" s="142" t="s">
        <v>392</v>
      </c>
      <c r="J54" s="141" t="s">
        <v>501</v>
      </c>
    </row>
    <row r="55" ht="22.5" customHeight="1" spans="1:10">
      <c r="A55" s="24"/>
      <c r="B55" s="24"/>
      <c r="C55" s="141" t="s">
        <v>386</v>
      </c>
      <c r="D55" s="141" t="s">
        <v>400</v>
      </c>
      <c r="E55" s="141" t="s">
        <v>502</v>
      </c>
      <c r="F55" s="142" t="s">
        <v>389</v>
      </c>
      <c r="G55" s="141" t="s">
        <v>469</v>
      </c>
      <c r="H55" s="142" t="s">
        <v>397</v>
      </c>
      <c r="I55" s="142" t="s">
        <v>392</v>
      </c>
      <c r="J55" s="141" t="s">
        <v>503</v>
      </c>
    </row>
    <row r="56" ht="22.5" customHeight="1" spans="1:10">
      <c r="A56" s="24"/>
      <c r="B56" s="24"/>
      <c r="C56" s="141" t="s">
        <v>403</v>
      </c>
      <c r="D56" s="141" t="s">
        <v>404</v>
      </c>
      <c r="E56" s="141" t="s">
        <v>405</v>
      </c>
      <c r="F56" s="142" t="s">
        <v>406</v>
      </c>
      <c r="G56" s="141" t="s">
        <v>469</v>
      </c>
      <c r="H56" s="142" t="s">
        <v>397</v>
      </c>
      <c r="I56" s="142" t="s">
        <v>392</v>
      </c>
      <c r="J56" s="141" t="s">
        <v>504</v>
      </c>
    </row>
    <row r="57" ht="22.5" customHeight="1" spans="1:10">
      <c r="A57" s="24"/>
      <c r="B57" s="24"/>
      <c r="C57" s="141" t="s">
        <v>403</v>
      </c>
      <c r="D57" s="141" t="s">
        <v>404</v>
      </c>
      <c r="E57" s="141" t="s">
        <v>505</v>
      </c>
      <c r="F57" s="142" t="s">
        <v>389</v>
      </c>
      <c r="G57" s="141" t="s">
        <v>174</v>
      </c>
      <c r="H57" s="142" t="s">
        <v>421</v>
      </c>
      <c r="I57" s="142" t="s">
        <v>392</v>
      </c>
      <c r="J57" s="141" t="s">
        <v>506</v>
      </c>
    </row>
    <row r="58" ht="22.5" customHeight="1" spans="1:10">
      <c r="A58" s="24"/>
      <c r="B58" s="24"/>
      <c r="C58" s="141" t="s">
        <v>409</v>
      </c>
      <c r="D58" s="141" t="s">
        <v>410</v>
      </c>
      <c r="E58" s="141" t="s">
        <v>507</v>
      </c>
      <c r="F58" s="142" t="s">
        <v>406</v>
      </c>
      <c r="G58" s="141" t="s">
        <v>407</v>
      </c>
      <c r="H58" s="142" t="s">
        <v>397</v>
      </c>
      <c r="I58" s="142" t="s">
        <v>392</v>
      </c>
      <c r="J58" s="141" t="s">
        <v>508</v>
      </c>
    </row>
  </sheetData>
  <mergeCells count="2">
    <mergeCell ref="A2:J2"/>
    <mergeCell ref="A3: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2025-02-25T09:40:00Z</dcterms:created>
  <dcterms:modified xsi:type="dcterms:W3CDTF">2025-02-27T02:03:53Z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68C6C3DC3C4C420B8365B7AA042E72D4</vt:lpwstr>
  </property>
  <property fmtid="{D5CDD505-2E9C-101B-9397-08002B2CF9AE}" pid="3" name="KSOProductBuildVer">
    <vt:lpwstr>2052-11.8.6.11825</vt:lpwstr>
  </property>
</Properties>
</file>